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620" windowHeight="7875"/>
  </bookViews>
  <sheets>
    <sheet name="AVERAGE(1)" sheetId="11" r:id="rId1"/>
    <sheet name="AVERAGE(2)" sheetId="4" r:id="rId2"/>
    <sheet name="AVERAGEA" sheetId="12" r:id="rId3"/>
    <sheet name="AVERAGEIF" sheetId="13" r:id="rId4"/>
    <sheet name="AVERAGEIFS" sheetId="14" r:id="rId5"/>
    <sheet name="COUNT" sheetId="16" r:id="rId6"/>
    <sheet name="COUNTA" sheetId="15" r:id="rId7"/>
    <sheet name="COUNTBLANK" sheetId="17" r:id="rId8"/>
    <sheet name="COUNTIF" sheetId="18" r:id="rId9"/>
    <sheet name="COUNTIFS" sheetId="19" r:id="rId10"/>
    <sheet name="LARGE" sheetId="20" r:id="rId11"/>
    <sheet name="MAX" sheetId="21" r:id="rId12"/>
    <sheet name="MAXA" sheetId="22" r:id="rId13"/>
    <sheet name="MEDIAN" sheetId="23" r:id="rId14"/>
    <sheet name="MIN" sheetId="24" r:id="rId15"/>
    <sheet name="MINA" sheetId="25" r:id="rId16"/>
    <sheet name="RANK" sheetId="28" r:id="rId17"/>
    <sheet name="RANK.AVG" sheetId="26" r:id="rId18"/>
    <sheet name="RANK.EQ" sheetId="29" r:id="rId19"/>
    <sheet name="SMALL" sheetId="27" r:id="rId20"/>
  </sheets>
  <calcPr calcId="152511"/>
</workbook>
</file>

<file path=xl/calcChain.xml><?xml version="1.0" encoding="utf-8"?>
<calcChain xmlns="http://schemas.openxmlformats.org/spreadsheetml/2006/main">
  <c r="J20" i="29" l="1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I20" i="29"/>
  <c r="I19" i="29"/>
  <c r="I18" i="29"/>
  <c r="I17" i="29"/>
  <c r="I16" i="29"/>
  <c r="I14" i="29"/>
  <c r="I13" i="29"/>
  <c r="I12" i="29"/>
  <c r="I11" i="29"/>
  <c r="I10" i="29"/>
  <c r="I9" i="29"/>
  <c r="I8" i="29"/>
  <c r="I7" i="29"/>
  <c r="I6" i="29"/>
  <c r="I20" i="28"/>
  <c r="I19" i="28"/>
  <c r="I18" i="28"/>
  <c r="I17" i="28"/>
  <c r="I16" i="28"/>
  <c r="I14" i="28"/>
  <c r="I13" i="28"/>
  <c r="I12" i="28"/>
  <c r="I11" i="28"/>
  <c r="I10" i="28"/>
  <c r="I9" i="28"/>
  <c r="I8" i="28"/>
  <c r="I7" i="28"/>
  <c r="I6" i="28"/>
  <c r="G58" i="27" l="1"/>
  <c r="B12" i="25"/>
  <c r="G57" i="23"/>
  <c r="B12" i="22"/>
  <c r="G57" i="21"/>
  <c r="G58" i="20"/>
  <c r="G57" i="20"/>
  <c r="E58" i="19"/>
  <c r="E57" i="19"/>
  <c r="C58" i="18"/>
  <c r="C57" i="18"/>
  <c r="G57" i="17"/>
  <c r="C57" i="15"/>
  <c r="G57" i="16"/>
  <c r="G58" i="14"/>
  <c r="G57" i="14"/>
  <c r="E58" i="13"/>
  <c r="E57" i="13"/>
  <c r="I10" i="12"/>
  <c r="I9" i="12"/>
  <c r="I8" i="12"/>
  <c r="I7" i="12"/>
  <c r="I6" i="12"/>
  <c r="B21" i="4"/>
  <c r="C21" i="4"/>
  <c r="D21" i="4"/>
  <c r="E21" i="4"/>
  <c r="F21" i="4"/>
  <c r="G21" i="4"/>
  <c r="H21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21" i="4" l="1"/>
  <c r="G57" i="27"/>
  <c r="I6" i="26"/>
  <c r="I7" i="26"/>
  <c r="I8" i="26"/>
  <c r="I9" i="26"/>
  <c r="I10" i="26"/>
  <c r="I11" i="26"/>
  <c r="I12" i="26"/>
  <c r="I13" i="26"/>
  <c r="I14" i="26"/>
  <c r="I16" i="26"/>
  <c r="I17" i="26"/>
  <c r="J17" i="26" s="1"/>
  <c r="I18" i="26"/>
  <c r="I19" i="26"/>
  <c r="I20" i="26"/>
  <c r="G57" i="24"/>
  <c r="J13" i="26" l="1"/>
  <c r="J9" i="26"/>
  <c r="J19" i="26"/>
  <c r="J15" i="26"/>
  <c r="J11" i="26"/>
  <c r="J7" i="26"/>
  <c r="J18" i="26"/>
  <c r="J14" i="26"/>
  <c r="J10" i="26"/>
  <c r="J6" i="26"/>
  <c r="J20" i="26"/>
  <c r="J16" i="26"/>
  <c r="J12" i="26"/>
  <c r="J8" i="26"/>
</calcChain>
</file>

<file path=xl/connections.xml><?xml version="1.0" encoding="utf-8"?>
<connections xmlns="http://schemas.openxmlformats.org/spreadsheetml/2006/main">
  <connection id="1" name="3-1 インポートデータ（タイむテーブル）1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<sst xmlns="http://schemas.openxmlformats.org/spreadsheetml/2006/main" count="2136" uniqueCount="173">
  <si>
    <t>社員名</t>
    <rPh sb="0" eb="2">
      <t>シャイン</t>
    </rPh>
    <rPh sb="2" eb="3">
      <t>メイ</t>
    </rPh>
    <phoneticPr fontId="2"/>
  </si>
  <si>
    <t>原田　節子</t>
    <rPh sb="0" eb="2">
      <t>ハラダ</t>
    </rPh>
    <rPh sb="3" eb="5">
      <t>セツコ</t>
    </rPh>
    <phoneticPr fontId="2"/>
  </si>
  <si>
    <t>永井　義夫</t>
    <rPh sb="0" eb="2">
      <t>ナガイ</t>
    </rPh>
    <rPh sb="3" eb="5">
      <t>ヨシオ</t>
    </rPh>
    <phoneticPr fontId="2"/>
  </si>
  <si>
    <t>原　祥子</t>
    <rPh sb="0" eb="1">
      <t>ハラ</t>
    </rPh>
    <rPh sb="2" eb="4">
      <t>ショウコ</t>
    </rPh>
    <phoneticPr fontId="2"/>
  </si>
  <si>
    <t>和田　栄枯</t>
    <rPh sb="0" eb="2">
      <t>ワダ</t>
    </rPh>
    <rPh sb="3" eb="5">
      <t>エイコ</t>
    </rPh>
    <phoneticPr fontId="2"/>
  </si>
  <si>
    <t>中井　次郎</t>
    <rPh sb="0" eb="2">
      <t>ナカイ</t>
    </rPh>
    <rPh sb="3" eb="5">
      <t>ジロウ</t>
    </rPh>
    <phoneticPr fontId="2"/>
  </si>
  <si>
    <t>吉岡　香織</t>
    <rPh sb="0" eb="2">
      <t>ヨシオカ</t>
    </rPh>
    <rPh sb="3" eb="5">
      <t>カオリ</t>
    </rPh>
    <phoneticPr fontId="2"/>
  </si>
  <si>
    <t>藤本　卓也</t>
    <rPh sb="0" eb="2">
      <t>フジモト</t>
    </rPh>
    <rPh sb="3" eb="5">
      <t>タクヤ</t>
    </rPh>
    <phoneticPr fontId="2"/>
  </si>
  <si>
    <t>福島　礼子</t>
    <rPh sb="0" eb="2">
      <t>フクシマ</t>
    </rPh>
    <rPh sb="3" eb="5">
      <t>レイコ</t>
    </rPh>
    <phoneticPr fontId="2"/>
  </si>
  <si>
    <t>城所　幸三</t>
    <rPh sb="0" eb="2">
      <t>キドコロ</t>
    </rPh>
    <rPh sb="3" eb="5">
      <t>コウゾウ</t>
    </rPh>
    <phoneticPr fontId="2"/>
  </si>
  <si>
    <t>金井　幹夫</t>
    <rPh sb="0" eb="2">
      <t>カナイ</t>
    </rPh>
    <rPh sb="3" eb="5">
      <t>ミキオ</t>
    </rPh>
    <phoneticPr fontId="2"/>
  </si>
  <si>
    <t>小金井　恵子</t>
    <rPh sb="0" eb="3">
      <t>コガネイ</t>
    </rPh>
    <rPh sb="4" eb="6">
      <t>ケイコ</t>
    </rPh>
    <phoneticPr fontId="2"/>
  </si>
  <si>
    <t>杉浦　一郎</t>
    <rPh sb="0" eb="2">
      <t>スギウラ</t>
    </rPh>
    <rPh sb="3" eb="5">
      <t>イチロウ</t>
    </rPh>
    <phoneticPr fontId="2"/>
  </si>
  <si>
    <t>稲尾　俊夫</t>
    <rPh sb="0" eb="2">
      <t>イナオ</t>
    </rPh>
    <rPh sb="3" eb="5">
      <t>トシオ</t>
    </rPh>
    <phoneticPr fontId="2"/>
  </si>
  <si>
    <t>青田　吉江</t>
    <rPh sb="0" eb="2">
      <t>アオタ</t>
    </rPh>
    <rPh sb="3" eb="5">
      <t>ヨシエ</t>
    </rPh>
    <phoneticPr fontId="2"/>
  </si>
  <si>
    <t>遠藤　信夫</t>
    <rPh sb="0" eb="2">
      <t>エンドウ</t>
    </rPh>
    <rPh sb="3" eb="5">
      <t>ノブオ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</si>
  <si>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</si>
  <si>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</si>
  <si>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</si>
  <si>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</si>
  <si>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</si>
  <si>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</si>
  <si>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1"/>
  </si>
  <si>
    <t>平均</t>
    <rPh sb="0" eb="2">
      <t>ヘイキン</t>
    </rPh>
    <phoneticPr fontId="1"/>
  </si>
  <si>
    <t>単位：円</t>
    <rPh sb="0" eb="2">
      <t>タンイ</t>
    </rPh>
    <rPh sb="3" eb="4">
      <t>エン</t>
    </rPh>
    <phoneticPr fontId="1"/>
  </si>
  <si>
    <t>平均</t>
    <rPh sb="0" eb="1">
      <t>タイラ</t>
    </rPh>
    <rPh sb="1" eb="2">
      <t>ヒトシ</t>
    </rPh>
    <phoneticPr fontId="2"/>
  </si>
  <si>
    <t>社員別売上高</t>
    <rPh sb="0" eb="2">
      <t>シャイン</t>
    </rPh>
    <rPh sb="2" eb="3">
      <t>ベツ</t>
    </rPh>
    <rPh sb="3" eb="5">
      <t>ウリアゲ</t>
    </rPh>
    <rPh sb="5" eb="6">
      <t>ダカ</t>
    </rPh>
    <phoneticPr fontId="1"/>
  </si>
  <si>
    <t>休暇</t>
    <rPh sb="0" eb="2">
      <t>キュウカ</t>
    </rPh>
    <phoneticPr fontId="1"/>
  </si>
  <si>
    <t>出向</t>
    <rPh sb="0" eb="2">
      <t>シュッコウ</t>
    </rPh>
    <phoneticPr fontId="1"/>
  </si>
  <si>
    <t>フリガナ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</si>
  <si>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</si>
  <si>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</si>
  <si>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</si>
  <si>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入社年月日</t>
    <rPh sb="0" eb="2">
      <t>ニュウシャ</t>
    </rPh>
    <rPh sb="2" eb="5">
      <t>ネンガッピ</t>
    </rPh>
    <phoneticPr fontId="2"/>
  </si>
  <si>
    <t>勤続年数</t>
    <rPh sb="0" eb="2">
      <t>キンゾク</t>
    </rPh>
    <rPh sb="2" eb="4">
      <t>ネンスウ</t>
    </rPh>
    <phoneticPr fontId="2"/>
  </si>
  <si>
    <t>ハラダ　セツコ</t>
  </si>
  <si>
    <t>女</t>
    <rPh sb="0" eb="1">
      <t>オンナ</t>
    </rPh>
    <phoneticPr fontId="2"/>
  </si>
  <si>
    <t>ナガイ　ヨシオ</t>
  </si>
  <si>
    <t>男</t>
    <rPh sb="0" eb="1">
      <t>オトコ</t>
    </rPh>
    <phoneticPr fontId="2"/>
  </si>
  <si>
    <t>ハラ　ショウコ</t>
  </si>
  <si>
    <t>ワダ　エイコ</t>
  </si>
  <si>
    <t>ナカイ　ジロウ</t>
  </si>
  <si>
    <t>ヨシオカ　カオリ</t>
  </si>
  <si>
    <t>フジモト　タクヤ</t>
  </si>
  <si>
    <t>フクシマ　レイコ</t>
  </si>
  <si>
    <t>キドコロ　コウゾウ</t>
  </si>
  <si>
    <t>カナイ　ミキオ</t>
  </si>
  <si>
    <t>コガネイ　ケイコ</t>
  </si>
  <si>
    <t>スギウラ　イチロウ</t>
  </si>
  <si>
    <t>イナオ　トシオ</t>
  </si>
  <si>
    <t>アオタ　ヨシエ</t>
  </si>
  <si>
    <t>エンドウ　ノブオ</t>
  </si>
  <si>
    <t>豊田　和久</t>
    <rPh sb="0" eb="2">
      <t>トヨダ</t>
    </rPh>
    <rPh sb="3" eb="5">
      <t>カズヒサ</t>
    </rPh>
    <phoneticPr fontId="2"/>
  </si>
  <si>
    <t>トヨダ　カズヒサ</t>
  </si>
  <si>
    <t>斉藤　敏江</t>
    <rPh sb="0" eb="2">
      <t>サイトウ</t>
    </rPh>
    <rPh sb="3" eb="5">
      <t>トシエ</t>
    </rPh>
    <phoneticPr fontId="2"/>
  </si>
  <si>
    <t>サイトウ　トシエ</t>
  </si>
  <si>
    <t>秋田　明美</t>
    <rPh sb="0" eb="2">
      <t>アキタ</t>
    </rPh>
    <rPh sb="3" eb="5">
      <t>アケミ</t>
    </rPh>
    <phoneticPr fontId="2"/>
  </si>
  <si>
    <t>アキタ　アケミ</t>
  </si>
  <si>
    <t>混同　恒夫</t>
    <rPh sb="0" eb="2">
      <t>コンドウ</t>
    </rPh>
    <rPh sb="3" eb="5">
      <t>ツネオ</t>
    </rPh>
    <phoneticPr fontId="2"/>
  </si>
  <si>
    <t>コンドウ　ツネオ</t>
  </si>
  <si>
    <t>鈴木　剛</t>
    <rPh sb="0" eb="2">
      <t>スズキ</t>
    </rPh>
    <rPh sb="3" eb="4">
      <t>ツヨシ</t>
    </rPh>
    <phoneticPr fontId="2"/>
  </si>
  <si>
    <t>スズキ　ツヨシ</t>
  </si>
  <si>
    <t>塚本　明美</t>
    <rPh sb="0" eb="2">
      <t>ツカモト</t>
    </rPh>
    <rPh sb="3" eb="5">
      <t>アケミ</t>
    </rPh>
    <phoneticPr fontId="2"/>
  </si>
  <si>
    <t>ツカモト　アケミ</t>
  </si>
  <si>
    <t>東山　由紀</t>
    <rPh sb="0" eb="2">
      <t>トウヤマ</t>
    </rPh>
    <rPh sb="3" eb="5">
      <t>ユキ</t>
    </rPh>
    <phoneticPr fontId="2"/>
  </si>
  <si>
    <t>トウヤマ　ユキ</t>
  </si>
  <si>
    <t>中岡　恵</t>
    <rPh sb="0" eb="2">
      <t>ナカオカ</t>
    </rPh>
    <rPh sb="3" eb="4">
      <t>メグミ</t>
    </rPh>
    <phoneticPr fontId="2"/>
  </si>
  <si>
    <t>ナカオカ　メグミ</t>
  </si>
  <si>
    <t>長島　武雄</t>
    <rPh sb="0" eb="2">
      <t>ナガシマ</t>
    </rPh>
    <rPh sb="3" eb="5">
      <t>タケオ</t>
    </rPh>
    <phoneticPr fontId="2"/>
  </si>
  <si>
    <t>ナガシマ　タケオ</t>
  </si>
  <si>
    <t>山中　君江</t>
    <rPh sb="0" eb="2">
      <t>ヤマナカ</t>
    </rPh>
    <rPh sb="3" eb="5">
      <t>キミエ</t>
    </rPh>
    <phoneticPr fontId="2"/>
  </si>
  <si>
    <t>ヤマナカ　キミエ</t>
  </si>
  <si>
    <t>那須　和己</t>
    <rPh sb="0" eb="2">
      <t>ナス</t>
    </rPh>
    <rPh sb="3" eb="5">
      <t>カズミ</t>
    </rPh>
    <phoneticPr fontId="2"/>
  </si>
  <si>
    <t>ナス　カズミ</t>
  </si>
  <si>
    <t>並木　節子</t>
    <rPh sb="0" eb="2">
      <t>ナミキ</t>
    </rPh>
    <rPh sb="3" eb="5">
      <t>セツコ</t>
    </rPh>
    <phoneticPr fontId="2"/>
  </si>
  <si>
    <t>ナミキ　セツコ</t>
  </si>
  <si>
    <t>仁志　一之</t>
    <rPh sb="0" eb="1">
      <t>ニ</t>
    </rPh>
    <rPh sb="1" eb="2">
      <t>シ</t>
    </rPh>
    <rPh sb="3" eb="5">
      <t>カズユキ</t>
    </rPh>
    <phoneticPr fontId="2"/>
  </si>
  <si>
    <t>ニシ　カズユキ</t>
  </si>
  <si>
    <t>根本　恵子</t>
    <rPh sb="0" eb="2">
      <t>ネモト</t>
    </rPh>
    <rPh sb="3" eb="5">
      <t>ケイコ</t>
    </rPh>
    <phoneticPr fontId="2"/>
  </si>
  <si>
    <t>ネモト　ケイコ</t>
  </si>
  <si>
    <t>野沢　恒夫</t>
    <rPh sb="0" eb="2">
      <t>ノザワ</t>
    </rPh>
    <rPh sb="3" eb="5">
      <t>ツネオ</t>
    </rPh>
    <phoneticPr fontId="2"/>
  </si>
  <si>
    <t>ノザワ　ツネオ</t>
  </si>
  <si>
    <t>野本　朝子</t>
    <rPh sb="0" eb="2">
      <t>ノモト</t>
    </rPh>
    <rPh sb="3" eb="5">
      <t>アサコ</t>
    </rPh>
    <phoneticPr fontId="2"/>
  </si>
  <si>
    <t>ノモト　アサコ</t>
  </si>
  <si>
    <t>橋本　鉄平</t>
    <rPh sb="0" eb="2">
      <t>ハシモト</t>
    </rPh>
    <rPh sb="3" eb="5">
      <t>テッペイ</t>
    </rPh>
    <phoneticPr fontId="2"/>
  </si>
  <si>
    <t>ハシモト　テッペイ</t>
  </si>
  <si>
    <t>林　健太郎</t>
    <rPh sb="0" eb="1">
      <t>ハヤシ</t>
    </rPh>
    <rPh sb="2" eb="5">
      <t>ケンタロウ</t>
    </rPh>
    <phoneticPr fontId="2"/>
  </si>
  <si>
    <t>ハヤシ　ケンタロウ</t>
  </si>
  <si>
    <t>肥後　隆正</t>
    <rPh sb="0" eb="2">
      <t>ヒゴ</t>
    </rPh>
    <rPh sb="3" eb="5">
      <t>タカマサ</t>
    </rPh>
    <phoneticPr fontId="2"/>
  </si>
  <si>
    <t>ヒゴ　タカマサ</t>
  </si>
  <si>
    <t>福井　玲子</t>
    <rPh sb="0" eb="2">
      <t>フクイ</t>
    </rPh>
    <rPh sb="3" eb="5">
      <t>レイコ</t>
    </rPh>
    <phoneticPr fontId="2"/>
  </si>
  <si>
    <t>フクイ　レイコ</t>
  </si>
  <si>
    <t>福岡　恵</t>
    <rPh sb="0" eb="2">
      <t>フクオカ</t>
    </rPh>
    <rPh sb="3" eb="4">
      <t>メグミ</t>
    </rPh>
    <phoneticPr fontId="2"/>
  </si>
  <si>
    <t>フクオカ　メグミ</t>
  </si>
  <si>
    <t>藤田　秀雄</t>
    <rPh sb="0" eb="2">
      <t>フジタ</t>
    </rPh>
    <rPh sb="3" eb="5">
      <t>ヒデオ</t>
    </rPh>
    <phoneticPr fontId="2"/>
  </si>
  <si>
    <t>フジタ　ヒデオ</t>
  </si>
  <si>
    <t>松本　幸子</t>
    <rPh sb="0" eb="2">
      <t>マツモト</t>
    </rPh>
    <rPh sb="3" eb="5">
      <t>ユキコ</t>
    </rPh>
    <phoneticPr fontId="2"/>
  </si>
  <si>
    <t>マツモト　ユキコ</t>
  </si>
  <si>
    <t>宮崎　芳江</t>
    <rPh sb="0" eb="2">
      <t>ミヤザキ</t>
    </rPh>
    <rPh sb="3" eb="5">
      <t>ヨシエ</t>
    </rPh>
    <phoneticPr fontId="2"/>
  </si>
  <si>
    <t>ミヤザキ　ヨシエ</t>
  </si>
  <si>
    <t>松山　泰三</t>
    <rPh sb="0" eb="2">
      <t>マツヤマ</t>
    </rPh>
    <rPh sb="3" eb="5">
      <t>タイゾウ</t>
    </rPh>
    <phoneticPr fontId="2"/>
  </si>
  <si>
    <t>マツヤマ　タイゾウ</t>
  </si>
  <si>
    <t>熊本　惣一</t>
    <rPh sb="0" eb="2">
      <t>クマモト</t>
    </rPh>
    <rPh sb="3" eb="5">
      <t>ソウイチ</t>
    </rPh>
    <phoneticPr fontId="2"/>
  </si>
  <si>
    <t>クマモト　ソウイチ</t>
  </si>
  <si>
    <t>望月　ユリ</t>
    <rPh sb="0" eb="2">
      <t>モチヅキ</t>
    </rPh>
    <phoneticPr fontId="2"/>
  </si>
  <si>
    <t>モチヅキ　ユリ</t>
  </si>
  <si>
    <t>山形　貞子</t>
    <rPh sb="0" eb="2">
      <t>ヤマガタ</t>
    </rPh>
    <rPh sb="3" eb="5">
      <t>サダコ</t>
    </rPh>
    <phoneticPr fontId="2"/>
  </si>
  <si>
    <t>ヤマガタ　サダコ</t>
  </si>
  <si>
    <t>山口　義之</t>
    <rPh sb="0" eb="2">
      <t>ヤマグチ</t>
    </rPh>
    <rPh sb="3" eb="5">
      <t>ヨシユキ</t>
    </rPh>
    <phoneticPr fontId="2"/>
  </si>
  <si>
    <t>ヤマグチ　ヨシユキ</t>
  </si>
  <si>
    <t>山本　恵美</t>
    <rPh sb="0" eb="2">
      <t>ヤマモト</t>
    </rPh>
    <rPh sb="3" eb="5">
      <t>エミ</t>
    </rPh>
    <phoneticPr fontId="2"/>
  </si>
  <si>
    <t>ヤマモト　エミ</t>
  </si>
  <si>
    <t>木村　裕子</t>
    <rPh sb="0" eb="2">
      <t>キムラ</t>
    </rPh>
    <rPh sb="3" eb="5">
      <t>ユウコ</t>
    </rPh>
    <phoneticPr fontId="2"/>
  </si>
  <si>
    <t>キムラ　ユウコ</t>
  </si>
  <si>
    <t>水戸　澄夫</t>
    <rPh sb="0" eb="2">
      <t>ミト</t>
    </rPh>
    <rPh sb="3" eb="5">
      <t>スミオ</t>
    </rPh>
    <phoneticPr fontId="2"/>
  </si>
  <si>
    <t>ミト　スミオ</t>
  </si>
  <si>
    <t>宇津井　准一</t>
    <rPh sb="0" eb="3">
      <t>ウツイ</t>
    </rPh>
    <rPh sb="4" eb="6">
      <t>ジュンイチ</t>
    </rPh>
    <phoneticPr fontId="2"/>
  </si>
  <si>
    <t>ウツイ　ジュンイチ</t>
  </si>
  <si>
    <t>根岸　卓也</t>
    <rPh sb="0" eb="2">
      <t>ネギシ</t>
    </rPh>
    <rPh sb="3" eb="5">
      <t>タクヤ</t>
    </rPh>
    <phoneticPr fontId="2"/>
  </si>
  <si>
    <t>ネギシ　タクヤ</t>
  </si>
  <si>
    <t>清水　久美</t>
    <rPh sb="0" eb="2">
      <t>シミズ</t>
    </rPh>
    <rPh sb="3" eb="5">
      <t>クミ</t>
    </rPh>
    <phoneticPr fontId="2"/>
  </si>
  <si>
    <t>シミズ　クミ</t>
  </si>
  <si>
    <t>社員名簿</t>
    <rPh sb="0" eb="2">
      <t>シャイン</t>
    </rPh>
    <rPh sb="2" eb="4">
      <t>メイボ</t>
    </rPh>
    <phoneticPr fontId="1"/>
  </si>
  <si>
    <t>男性平均年齢</t>
    <rPh sb="0" eb="2">
      <t>ダンセイ</t>
    </rPh>
    <rPh sb="2" eb="4">
      <t>ヘイキン</t>
    </rPh>
    <rPh sb="4" eb="6">
      <t>ネンレイ</t>
    </rPh>
    <phoneticPr fontId="1"/>
  </si>
  <si>
    <t>女性平均年齢</t>
    <rPh sb="0" eb="2">
      <t>ジョセイ</t>
    </rPh>
    <rPh sb="2" eb="4">
      <t>ヘイキン</t>
    </rPh>
    <rPh sb="4" eb="6">
      <t>ネンレイ</t>
    </rPh>
    <phoneticPr fontId="1"/>
  </si>
  <si>
    <t>基準日</t>
    <rPh sb="0" eb="3">
      <t>キジュンビ</t>
    </rPh>
    <phoneticPr fontId="1"/>
  </si>
  <si>
    <t>男性平均勤続年数(40歳以下)</t>
    <rPh sb="0" eb="2">
      <t>ダンセイ</t>
    </rPh>
    <rPh sb="2" eb="4">
      <t>ヘイキン</t>
    </rPh>
    <rPh sb="4" eb="6">
      <t>キンゾク</t>
    </rPh>
    <rPh sb="6" eb="8">
      <t>ネンスウ</t>
    </rPh>
    <rPh sb="11" eb="12">
      <t>サイ</t>
    </rPh>
    <rPh sb="12" eb="14">
      <t>イカ</t>
    </rPh>
    <phoneticPr fontId="1"/>
  </si>
  <si>
    <t>女性平均勤続年数(40歳以下)</t>
    <rPh sb="0" eb="2">
      <t>ジョセイ</t>
    </rPh>
    <rPh sb="2" eb="4">
      <t>ヘイキン</t>
    </rPh>
    <rPh sb="4" eb="6">
      <t>キンゾク</t>
    </rPh>
    <rPh sb="6" eb="8">
      <t>ネンスウ</t>
    </rPh>
    <rPh sb="11" eb="12">
      <t>サイ</t>
    </rPh>
    <rPh sb="12" eb="14">
      <t>イカ</t>
    </rPh>
    <phoneticPr fontId="1"/>
  </si>
  <si>
    <t>勤続年数が1年以上の社員数</t>
    <rPh sb="0" eb="2">
      <t>キンゾク</t>
    </rPh>
    <rPh sb="2" eb="4">
      <t>ネンスウ</t>
    </rPh>
    <rPh sb="6" eb="9">
      <t>ネンイジョウ</t>
    </rPh>
    <rPh sb="10" eb="13">
      <t>シャインスウ</t>
    </rPh>
    <phoneticPr fontId="1"/>
  </si>
  <si>
    <t>社員数</t>
    <rPh sb="0" eb="3">
      <t>シャインスウ</t>
    </rPh>
    <phoneticPr fontId="1"/>
  </si>
  <si>
    <t>勤続年数が1年未満の社員数</t>
    <rPh sb="0" eb="2">
      <t>キンゾク</t>
    </rPh>
    <rPh sb="2" eb="4">
      <t>ネンスウ</t>
    </rPh>
    <rPh sb="6" eb="7">
      <t>ネン</t>
    </rPh>
    <rPh sb="7" eb="9">
      <t>ミマン</t>
    </rPh>
    <rPh sb="10" eb="13">
      <t>シャインスウ</t>
    </rPh>
    <phoneticPr fontId="1"/>
  </si>
  <si>
    <t>男性人数</t>
    <rPh sb="0" eb="2">
      <t>ダンセイ</t>
    </rPh>
    <rPh sb="2" eb="4">
      <t>ニンズウ</t>
    </rPh>
    <phoneticPr fontId="1"/>
  </si>
  <si>
    <t>女性人数</t>
    <rPh sb="0" eb="2">
      <t>ジョセイ</t>
    </rPh>
    <rPh sb="2" eb="4">
      <t>ニンズウ</t>
    </rPh>
    <phoneticPr fontId="1"/>
  </si>
  <si>
    <t>男性人数(40歳以下)</t>
    <rPh sb="0" eb="2">
      <t>ダンセイ</t>
    </rPh>
    <rPh sb="2" eb="4">
      <t>ニンズウ</t>
    </rPh>
    <rPh sb="7" eb="8">
      <t>サイ</t>
    </rPh>
    <rPh sb="8" eb="10">
      <t>イカ</t>
    </rPh>
    <phoneticPr fontId="1"/>
  </si>
  <si>
    <t>女性人数(40歳以下)</t>
    <rPh sb="0" eb="2">
      <t>ジョセイ</t>
    </rPh>
    <rPh sb="2" eb="4">
      <t>ニンズウ</t>
    </rPh>
    <rPh sb="7" eb="8">
      <t>サイ</t>
    </rPh>
    <rPh sb="8" eb="10">
      <t>イカ</t>
    </rPh>
    <phoneticPr fontId="1"/>
  </si>
  <si>
    <t>2番目に勤続年数が長い社員の年数</t>
    <rPh sb="1" eb="3">
      <t>バンメ</t>
    </rPh>
    <rPh sb="4" eb="6">
      <t>キンゾク</t>
    </rPh>
    <rPh sb="6" eb="8">
      <t>ネンスウ</t>
    </rPh>
    <rPh sb="9" eb="10">
      <t>ナガ</t>
    </rPh>
    <rPh sb="11" eb="13">
      <t>シャイン</t>
    </rPh>
    <rPh sb="14" eb="16">
      <t>ネンスウ</t>
    </rPh>
    <phoneticPr fontId="1"/>
  </si>
  <si>
    <t>3番目に勤続年数が長い社員の年数</t>
    <rPh sb="1" eb="3">
      <t>バンメ</t>
    </rPh>
    <rPh sb="4" eb="6">
      <t>キンゾク</t>
    </rPh>
    <rPh sb="6" eb="8">
      <t>ネンスウ</t>
    </rPh>
    <rPh sb="9" eb="10">
      <t>ナガ</t>
    </rPh>
    <rPh sb="11" eb="13">
      <t>シャイン</t>
    </rPh>
    <rPh sb="14" eb="16">
      <t>ネンスウ</t>
    </rPh>
    <phoneticPr fontId="1"/>
  </si>
  <si>
    <t>勤続年数が最も長い社員の年数</t>
    <rPh sb="0" eb="2">
      <t>キンゾク</t>
    </rPh>
    <rPh sb="2" eb="4">
      <t>ネンスウ</t>
    </rPh>
    <rPh sb="5" eb="6">
      <t>モット</t>
    </rPh>
    <rPh sb="7" eb="8">
      <t>ナガ</t>
    </rPh>
    <rPh sb="9" eb="11">
      <t>シャイン</t>
    </rPh>
    <rPh sb="12" eb="14">
      <t>ネンスウ</t>
    </rPh>
    <phoneticPr fontId="1"/>
  </si>
  <si>
    <t>売上高最高額</t>
    <rPh sb="0" eb="2">
      <t>ウリアゲ</t>
    </rPh>
    <rPh sb="2" eb="3">
      <t>ダカ</t>
    </rPh>
    <rPh sb="3" eb="6">
      <t>サイコウガク</t>
    </rPh>
    <phoneticPr fontId="1"/>
  </si>
  <si>
    <t>勤続年数が全体の中間にあたる社員の年数</t>
    <rPh sb="0" eb="2">
      <t>キンゾク</t>
    </rPh>
    <rPh sb="2" eb="4">
      <t>ネンスウ</t>
    </rPh>
    <rPh sb="5" eb="7">
      <t>ゼンタイ</t>
    </rPh>
    <rPh sb="8" eb="10">
      <t>チュウカン</t>
    </rPh>
    <rPh sb="14" eb="16">
      <t>シャイン</t>
    </rPh>
    <rPh sb="17" eb="19">
      <t>ネンスウ</t>
    </rPh>
    <phoneticPr fontId="1"/>
  </si>
  <si>
    <t>勤続年数が最も短い社員の年数</t>
    <rPh sb="0" eb="2">
      <t>キンゾク</t>
    </rPh>
    <rPh sb="2" eb="4">
      <t>ネンスウ</t>
    </rPh>
    <rPh sb="5" eb="6">
      <t>モット</t>
    </rPh>
    <rPh sb="7" eb="8">
      <t>ミジカ</t>
    </rPh>
    <rPh sb="9" eb="11">
      <t>シャイン</t>
    </rPh>
    <rPh sb="12" eb="14">
      <t>ネンスウ</t>
    </rPh>
    <phoneticPr fontId="1"/>
  </si>
  <si>
    <t>売上高最低額</t>
    <rPh sb="0" eb="2">
      <t>ウリアゲ</t>
    </rPh>
    <rPh sb="2" eb="3">
      <t>ダカ</t>
    </rPh>
    <rPh sb="3" eb="6">
      <t>サイテイガク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</si>
  <si>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</si>
  <si>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</si>
  <si>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2番目に勤続年数が短い社員の年数</t>
    <rPh sb="1" eb="3">
      <t>バンメ</t>
    </rPh>
    <rPh sb="4" eb="6">
      <t>キンゾク</t>
    </rPh>
    <rPh sb="6" eb="8">
      <t>ネンスウ</t>
    </rPh>
    <rPh sb="9" eb="10">
      <t>ミジカ</t>
    </rPh>
    <rPh sb="11" eb="13">
      <t>シャイン</t>
    </rPh>
    <rPh sb="14" eb="16">
      <t>ネンスウ</t>
    </rPh>
    <phoneticPr fontId="1"/>
  </si>
  <si>
    <t>3番目に勤続年数が短い社員の年数</t>
    <rPh sb="1" eb="3">
      <t>バンメ</t>
    </rPh>
    <rPh sb="4" eb="6">
      <t>キンゾク</t>
    </rPh>
    <rPh sb="6" eb="8">
      <t>ネンスウ</t>
    </rPh>
    <rPh sb="9" eb="10">
      <t>ミジカ</t>
    </rPh>
    <rPh sb="11" eb="13">
      <t>シャイン</t>
    </rPh>
    <rPh sb="14" eb="16">
      <t>ネンスウ</t>
    </rPh>
    <phoneticPr fontId="1"/>
  </si>
  <si>
    <t>統計関数(結果)</t>
    <rPh sb="0" eb="2">
      <t>トウケイ</t>
    </rPh>
    <rPh sb="2" eb="4">
      <t>カンスウ</t>
    </rPh>
    <rPh sb="5" eb="7">
      <t>ケッカ</t>
    </rPh>
    <phoneticPr fontId="1"/>
  </si>
  <si>
    <t>引数の平均値を求めるAVERAGE関数(1)</t>
    <phoneticPr fontId="1"/>
  </si>
  <si>
    <t>引数の平均値を求めるAVERAGE関数(2)</t>
    <phoneticPr fontId="1"/>
  </si>
  <si>
    <t>文字列を含む引数の平均値を求めるAVERAGEA関数</t>
    <phoneticPr fontId="1"/>
  </si>
  <si>
    <t>条件に一致する数値の平均値を求めるAVERAGEIF関数</t>
    <phoneticPr fontId="1"/>
  </si>
  <si>
    <t>複数の条件に一致する数値の平均値を求めるAVERAGEIFS関数</t>
    <phoneticPr fontId="1"/>
  </si>
  <si>
    <t>数値が含まれるセルの個数をモトメルCOUNT関数</t>
    <phoneticPr fontId="1"/>
  </si>
  <si>
    <t>空白でないセルの個数を求めるCOUNTA関数</t>
    <phoneticPr fontId="1"/>
  </si>
  <si>
    <t>空白セルの個数を求めるCOUNTBLANK関数</t>
    <phoneticPr fontId="1"/>
  </si>
  <si>
    <t>条件に一致するセルの個数を求めるCOUNTIF関数</t>
    <phoneticPr fontId="1"/>
  </si>
  <si>
    <t>複数の条件に一致するセルの個数を求めるCOUNTIFS関数</t>
    <phoneticPr fontId="1"/>
  </si>
  <si>
    <t>指定した順位番目に大きい値を求めるLARGE関数</t>
    <phoneticPr fontId="1"/>
  </si>
  <si>
    <t>最大値を求めるMAX関数</t>
    <phoneticPr fontId="1"/>
  </si>
  <si>
    <t>文字列を含む最大値を求めるMAXA関数</t>
    <phoneticPr fontId="1"/>
  </si>
  <si>
    <t>引数リストの中央値を求めるMEDIAN関数</t>
    <phoneticPr fontId="1"/>
  </si>
  <si>
    <t>最小値を求めるMIN関数</t>
    <phoneticPr fontId="1"/>
  </si>
  <si>
    <t>文字列を含む最小値を求めるMINA関数</t>
    <phoneticPr fontId="1"/>
  </si>
  <si>
    <t>並べ替えた数値のうちの何番目かを求めるRANK.AVG関数</t>
    <phoneticPr fontId="1"/>
  </si>
  <si>
    <t>指定した順位番目に小さい値を求めるSMALL関数</t>
    <phoneticPr fontId="1"/>
  </si>
  <si>
    <t>並べ替えた数値のうちの何番目かを求めるRANK関数</t>
    <phoneticPr fontId="1"/>
  </si>
  <si>
    <t>並べ替えた数値のうちの何番目かを求めるRANK.EQ関数</t>
    <phoneticPr fontId="1"/>
  </si>
  <si>
    <t>フリガナ</t>
    <phoneticPr fontId="2"/>
  </si>
  <si>
    <t>フリガナ</t>
    <phoneticPr fontId="2"/>
  </si>
  <si>
    <t>フリガナ</t>
    <phoneticPr fontId="2"/>
  </si>
  <si>
    <t>フリガナ</t>
    <phoneticPr fontId="2"/>
  </si>
  <si>
    <t>フリガナ</t>
    <phoneticPr fontId="2"/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</si>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</sst>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_ "/>
    <numFmt numFmtId="178" formatCode="#,##0_ "/>
    <numFmt numFmtId="179" formatCode="0_);[Red]\(0\)"/>
    <numFmt numFmtId="180" formatCode="0.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3" fillId="0" borderId="1" xfId="0" applyNumberFormat="1" applyFont="1" applyFill="1" applyBorder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Border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14" fontId="7" fillId="0" borderId="1" xfId="0" applyNumberFormat="1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7" fontId="0" fillId="0" borderId="0" xfId="0" applyNumberFormat="1">
      <alignment vertical="center"/>
    </xf>
    <xf numFmtId="0" fontId="0" fillId="0" borderId="0" xfId="0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178" fontId="0" fillId="0" borderId="0" xfId="0" applyNumberFormat="1">
      <alignment vertical="center"/>
    </xf>
    <xf numFmtId="177" fontId="0" fillId="0" borderId="1" xfId="0" applyNumberFormat="1" applyFill="1" applyBorder="1" applyAlignmen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178" fontId="0" fillId="0" borderId="1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/>
  </sheetViews>
  <sheetFormatPr defaultRowHeight="13.5"/>
  <cols>
    <col min="1" max="1" width="14.625" customWidth="1"/>
    <col min="2" max="8" width="8.625" customWidth="1"/>
    <col min="9" max="9" width="10.625" customWidth="1"/>
  </cols>
  <sheetData>
    <row r="1" spans="1:9">
      <c r="A1" t="s">
        <v>146</v>
      </c>
    </row>
    <row r="3" spans="1:9">
      <c r="A3" s="1" t="s">
        <v>147</v>
      </c>
      <c r="B3" s="1"/>
      <c r="C3" s="1"/>
      <c r="D3" s="1"/>
      <c r="E3" s="1"/>
      <c r="F3" s="1"/>
      <c r="G3" s="1"/>
    </row>
    <row r="4" spans="1:9">
      <c r="A4" s="1"/>
      <c r="B4" s="1"/>
      <c r="C4" s="1"/>
      <c r="D4" s="1"/>
      <c r="E4" s="1"/>
      <c r="F4" s="1"/>
      <c r="G4" s="1"/>
    </row>
    <row r="5" spans="1:9">
      <c r="A5" s="1" t="s">
        <v>26</v>
      </c>
      <c r="B5" s="1"/>
      <c r="C5" s="1"/>
      <c r="D5" s="1"/>
      <c r="E5" s="1"/>
      <c r="F5" s="1"/>
      <c r="G5" s="1"/>
    </row>
    <row r="6" spans="1:9">
      <c r="A6" s="1"/>
      <c r="B6" s="1"/>
      <c r="C6" s="1"/>
      <c r="D6" s="1"/>
      <c r="E6" s="1"/>
      <c r="F6" s="1"/>
      <c r="G6" s="1"/>
      <c r="I6" s="3" t="s">
        <v>24</v>
      </c>
    </row>
    <row r="7" spans="1:9">
      <c r="A7" s="8" t="s">
        <v>0</v>
      </c>
      <c r="B7" s="8" t="s">
        <v>16</v>
      </c>
      <c r="C7" s="8" t="s">
        <v>17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22</v>
      </c>
      <c r="I7" s="8" t="s">
        <v>23</v>
      </c>
    </row>
    <row r="8" spans="1:9">
      <c r="A8" s="2" t="s">
        <v>1</v>
      </c>
      <c r="B8" s="4">
        <v>1371</v>
      </c>
      <c r="C8" s="5">
        <v>1410</v>
      </c>
      <c r="D8" s="5">
        <v>1323</v>
      </c>
      <c r="E8" s="5">
        <v>1255</v>
      </c>
      <c r="F8" s="5">
        <v>1397</v>
      </c>
      <c r="G8" s="5">
        <v>1433</v>
      </c>
      <c r="H8" s="6">
        <v>1389</v>
      </c>
      <c r="I8" s="6">
        <f>AVERAGE(B8:H8)</f>
        <v>1368.2857142857142</v>
      </c>
    </row>
    <row r="9" spans="1:9">
      <c r="A9" s="2" t="s">
        <v>2</v>
      </c>
      <c r="B9" s="4">
        <v>1735</v>
      </c>
      <c r="C9" s="5">
        <v>1820</v>
      </c>
      <c r="D9" s="7">
        <v>1637</v>
      </c>
      <c r="E9" s="5">
        <v>1740</v>
      </c>
      <c r="F9" s="7">
        <v>1893</v>
      </c>
      <c r="G9" s="5">
        <v>1654</v>
      </c>
      <c r="H9" s="6">
        <v>1530</v>
      </c>
      <c r="I9" s="6">
        <f t="shared" ref="I9:I22" si="0">AVERAGE(B9:H9)</f>
        <v>1715.5714285714287</v>
      </c>
    </row>
    <row r="10" spans="1:9">
      <c r="A10" s="2" t="s">
        <v>3</v>
      </c>
      <c r="B10" s="4">
        <v>1023</v>
      </c>
      <c r="C10" s="5">
        <v>1135</v>
      </c>
      <c r="D10" s="5">
        <v>1229</v>
      </c>
      <c r="E10" s="5">
        <v>1033</v>
      </c>
      <c r="F10" s="5">
        <v>1089</v>
      </c>
      <c r="G10" s="5">
        <v>1145</v>
      </c>
      <c r="H10" s="6">
        <v>1204</v>
      </c>
      <c r="I10" s="6">
        <f t="shared" si="0"/>
        <v>1122.5714285714287</v>
      </c>
    </row>
    <row r="11" spans="1:9">
      <c r="A11" s="2" t="s">
        <v>4</v>
      </c>
      <c r="B11" s="4">
        <v>1493</v>
      </c>
      <c r="C11" s="5">
        <v>1533</v>
      </c>
      <c r="D11" s="7">
        <v>1549</v>
      </c>
      <c r="E11" s="5">
        <v>1610</v>
      </c>
      <c r="F11" s="7">
        <v>1544</v>
      </c>
      <c r="G11" s="5">
        <v>1443</v>
      </c>
      <c r="H11" s="6">
        <v>1535</v>
      </c>
      <c r="I11" s="6">
        <f t="shared" si="0"/>
        <v>1529.5714285714287</v>
      </c>
    </row>
    <row r="12" spans="1:9">
      <c r="A12" s="2" t="s">
        <v>5</v>
      </c>
      <c r="B12" s="4">
        <v>1942</v>
      </c>
      <c r="C12" s="5">
        <v>2031</v>
      </c>
      <c r="D12" s="5">
        <v>1929</v>
      </c>
      <c r="E12" s="5">
        <v>1843</v>
      </c>
      <c r="F12" s="7">
        <v>1791</v>
      </c>
      <c r="G12" s="5">
        <v>1845</v>
      </c>
      <c r="H12" s="6">
        <v>1883</v>
      </c>
      <c r="I12" s="6">
        <f t="shared" si="0"/>
        <v>1894.8571428571429</v>
      </c>
    </row>
    <row r="13" spans="1:9">
      <c r="A13" s="2" t="s">
        <v>6</v>
      </c>
      <c r="B13" s="4">
        <v>993</v>
      </c>
      <c r="C13" s="5">
        <v>1005</v>
      </c>
      <c r="D13" s="5">
        <v>987</v>
      </c>
      <c r="E13" s="5">
        <v>1011</v>
      </c>
      <c r="F13" s="7">
        <v>969</v>
      </c>
      <c r="G13" s="5">
        <v>990</v>
      </c>
      <c r="H13" s="6">
        <v>1004</v>
      </c>
      <c r="I13" s="6">
        <f t="shared" si="0"/>
        <v>994.14285714285711</v>
      </c>
    </row>
    <row r="14" spans="1:9">
      <c r="A14" s="2" t="s">
        <v>7</v>
      </c>
      <c r="B14" s="4">
        <v>1373</v>
      </c>
      <c r="C14" s="5">
        <v>1394</v>
      </c>
      <c r="D14" s="7">
        <v>1470</v>
      </c>
      <c r="E14" s="5">
        <v>1315</v>
      </c>
      <c r="F14" s="7">
        <v>1406</v>
      </c>
      <c r="G14" s="5">
        <v>1399</v>
      </c>
      <c r="H14" s="6">
        <v>1378</v>
      </c>
      <c r="I14" s="6">
        <f t="shared" si="0"/>
        <v>1390.7142857142858</v>
      </c>
    </row>
    <row r="15" spans="1:9">
      <c r="A15" s="2" t="s">
        <v>8</v>
      </c>
      <c r="B15" s="4">
        <v>1144</v>
      </c>
      <c r="C15" s="5">
        <v>1098</v>
      </c>
      <c r="D15" s="5">
        <v>1245</v>
      </c>
      <c r="E15" s="5">
        <v>1137</v>
      </c>
      <c r="F15" s="7">
        <v>1165</v>
      </c>
      <c r="G15" s="5">
        <v>1180</v>
      </c>
      <c r="H15" s="6">
        <v>1211</v>
      </c>
      <c r="I15" s="6">
        <f t="shared" si="0"/>
        <v>1168.5714285714287</v>
      </c>
    </row>
    <row r="16" spans="1:9">
      <c r="A16" s="2" t="s">
        <v>9</v>
      </c>
      <c r="B16" s="4">
        <v>930</v>
      </c>
      <c r="C16" s="5">
        <v>947</v>
      </c>
      <c r="D16" s="5">
        <v>988</v>
      </c>
      <c r="E16" s="5">
        <v>932</v>
      </c>
      <c r="F16" s="7">
        <v>1001</v>
      </c>
      <c r="G16" s="5">
        <v>985</v>
      </c>
      <c r="H16" s="6">
        <v>931</v>
      </c>
      <c r="I16" s="6">
        <f t="shared" si="0"/>
        <v>959.14285714285711</v>
      </c>
    </row>
    <row r="17" spans="1:9">
      <c r="A17" s="2" t="s">
        <v>10</v>
      </c>
      <c r="B17" s="4">
        <v>1793</v>
      </c>
      <c r="C17" s="5">
        <v>1845</v>
      </c>
      <c r="D17" s="7">
        <v>1819</v>
      </c>
      <c r="E17" s="5">
        <v>1742</v>
      </c>
      <c r="F17" s="7">
        <v>1730</v>
      </c>
      <c r="G17" s="5">
        <v>1815</v>
      </c>
      <c r="H17" s="6">
        <v>1879</v>
      </c>
      <c r="I17" s="6">
        <f t="shared" si="0"/>
        <v>1803.2857142857142</v>
      </c>
    </row>
    <row r="18" spans="1:9">
      <c r="A18" s="2" t="s">
        <v>11</v>
      </c>
      <c r="B18" s="4">
        <v>1094</v>
      </c>
      <c r="C18" s="5">
        <v>1043</v>
      </c>
      <c r="D18" s="7">
        <v>994</v>
      </c>
      <c r="E18" s="5">
        <v>1032</v>
      </c>
      <c r="F18" s="7">
        <v>1088</v>
      </c>
      <c r="G18" s="5">
        <v>1059</v>
      </c>
      <c r="H18" s="6">
        <v>1101</v>
      </c>
      <c r="I18" s="6">
        <f t="shared" si="0"/>
        <v>1058.7142857142858</v>
      </c>
    </row>
    <row r="19" spans="1:9">
      <c r="A19" s="2" t="s">
        <v>12</v>
      </c>
      <c r="B19" s="4">
        <v>1163</v>
      </c>
      <c r="C19" s="5">
        <v>1204</v>
      </c>
      <c r="D19" s="7">
        <v>1166</v>
      </c>
      <c r="E19" s="5">
        <v>1180</v>
      </c>
      <c r="F19" s="7">
        <v>1201</v>
      </c>
      <c r="G19" s="5">
        <v>1149</v>
      </c>
      <c r="H19" s="6">
        <v>1186</v>
      </c>
      <c r="I19" s="6">
        <f t="shared" si="0"/>
        <v>1178.4285714285713</v>
      </c>
    </row>
    <row r="20" spans="1:9">
      <c r="A20" s="2" t="s">
        <v>13</v>
      </c>
      <c r="B20" s="4">
        <v>913</v>
      </c>
      <c r="C20" s="5">
        <v>901</v>
      </c>
      <c r="D20" s="5">
        <v>934</v>
      </c>
      <c r="E20" s="5">
        <v>922</v>
      </c>
      <c r="F20" s="7">
        <v>904</v>
      </c>
      <c r="G20" s="5">
        <v>899</v>
      </c>
      <c r="H20" s="6">
        <v>919</v>
      </c>
      <c r="I20" s="6">
        <f t="shared" si="0"/>
        <v>913.14285714285711</v>
      </c>
    </row>
    <row r="21" spans="1:9">
      <c r="A21" s="2" t="s">
        <v>14</v>
      </c>
      <c r="B21" s="4">
        <v>1044</v>
      </c>
      <c r="C21" s="5">
        <v>1239</v>
      </c>
      <c r="D21" s="7">
        <v>1187</v>
      </c>
      <c r="E21" s="5">
        <v>1149</v>
      </c>
      <c r="F21" s="7">
        <v>1201</v>
      </c>
      <c r="G21" s="5">
        <v>1182</v>
      </c>
      <c r="H21" s="6">
        <v>1163</v>
      </c>
      <c r="I21" s="6">
        <f t="shared" si="0"/>
        <v>1166.4285714285713</v>
      </c>
    </row>
    <row r="22" spans="1:9">
      <c r="A22" s="2" t="s">
        <v>15</v>
      </c>
      <c r="B22" s="4">
        <v>1549</v>
      </c>
      <c r="C22" s="5">
        <v>1637</v>
      </c>
      <c r="D22" s="7">
        <v>1588</v>
      </c>
      <c r="E22" s="5">
        <v>1545</v>
      </c>
      <c r="F22" s="7">
        <v>1640</v>
      </c>
      <c r="G22" s="5">
        <v>1632</v>
      </c>
      <c r="H22" s="6">
        <v>1529</v>
      </c>
      <c r="I22" s="6">
        <f t="shared" si="0"/>
        <v>1588.5714285714287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" bestFit="1" customWidth="1"/>
  </cols>
  <sheetData>
    <row r="1" spans="1:7">
      <c r="A1" t="s">
        <v>156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1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1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1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1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1">
        <v>0</v>
      </c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1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1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1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1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1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1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1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1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1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1">
        <v>0</v>
      </c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1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1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1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1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1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1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1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1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1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1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1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1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1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1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1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1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1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1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1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1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1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1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1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1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1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1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1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1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1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1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1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1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1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1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1">
        <v>34</v>
      </c>
    </row>
    <row r="57" spans="1:7">
      <c r="B57" s="16" t="s">
        <v>133</v>
      </c>
      <c r="E57" s="22">
        <f>COUNTIFS(C6:C55,"男",E6:E55,"&lt;=40")</f>
        <v>15</v>
      </c>
      <c r="G57" s="17"/>
    </row>
    <row r="58" spans="1:7">
      <c r="B58" s="16" t="s">
        <v>134</v>
      </c>
      <c r="E58" s="22">
        <f>COUNTIFS(C6:C55,"女",E6:E55,"&lt;=40")</f>
        <v>14</v>
      </c>
      <c r="G58" s="17"/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.625" bestFit="1" customWidth="1"/>
  </cols>
  <sheetData>
    <row r="1" spans="1:7">
      <c r="A1" t="s">
        <v>157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170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1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1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1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1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1">
        <v>0</v>
      </c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1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1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1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1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1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1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1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1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1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1">
        <v>0</v>
      </c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1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1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1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1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1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1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1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1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1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1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1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1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1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1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1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1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1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1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1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1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1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1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1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1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1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1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1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1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1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1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1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1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1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1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1">
        <v>34</v>
      </c>
    </row>
    <row r="57" spans="1:7">
      <c r="B57" s="16" t="s">
        <v>135</v>
      </c>
      <c r="E57" s="17"/>
      <c r="G57" s="17">
        <f>LARGE(G6:G55,2)</f>
        <v>34</v>
      </c>
    </row>
    <row r="58" spans="1:7">
      <c r="B58" s="16" t="s">
        <v>136</v>
      </c>
      <c r="G58" s="17">
        <f>LARGE(G6:G55,3)</f>
        <v>34</v>
      </c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.625" bestFit="1" customWidth="1"/>
  </cols>
  <sheetData>
    <row r="1" spans="1:7">
      <c r="A1" t="s">
        <v>158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168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1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1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1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1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1">
        <v>0</v>
      </c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1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1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1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1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1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1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1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1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1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1">
        <v>0</v>
      </c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1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1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1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1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1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1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1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1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1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1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1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1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1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1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1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1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1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1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1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1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1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1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1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1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1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1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1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1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1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1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1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1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1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1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1">
        <v>34</v>
      </c>
    </row>
    <row r="57" spans="1:7">
      <c r="B57" s="16" t="s">
        <v>137</v>
      </c>
      <c r="E57" s="17"/>
      <c r="G57" s="17">
        <f>MAX(G6:G55)</f>
        <v>38</v>
      </c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/>
  </sheetViews>
  <sheetFormatPr defaultRowHeight="13.5"/>
  <cols>
    <col min="1" max="1" width="14.625" customWidth="1"/>
    <col min="2" max="8" width="8.625" customWidth="1"/>
  </cols>
  <sheetData>
    <row r="1" spans="1:8">
      <c r="A1" s="1" t="s">
        <v>159</v>
      </c>
      <c r="B1" s="1"/>
      <c r="C1" s="1"/>
      <c r="D1" s="1"/>
      <c r="E1" s="1"/>
      <c r="F1" s="1"/>
      <c r="G1" s="1"/>
    </row>
    <row r="2" spans="1:8">
      <c r="A2" s="1"/>
      <c r="B2" s="1"/>
      <c r="C2" s="1"/>
      <c r="D2" s="1"/>
      <c r="E2" s="1"/>
      <c r="F2" s="1"/>
      <c r="G2" s="1"/>
    </row>
    <row r="3" spans="1:8">
      <c r="A3" s="1" t="s">
        <v>26</v>
      </c>
      <c r="B3" s="1"/>
      <c r="C3" s="1"/>
      <c r="D3" s="1"/>
      <c r="E3" s="1"/>
      <c r="F3" s="1"/>
      <c r="G3" s="1"/>
    </row>
    <row r="4" spans="1:8">
      <c r="A4" s="1"/>
      <c r="B4" s="1"/>
      <c r="C4" s="1"/>
      <c r="D4" s="1"/>
      <c r="E4" s="1"/>
      <c r="F4" s="1"/>
      <c r="G4" s="1"/>
    </row>
    <row r="5" spans="1:8">
      <c r="A5" s="8" t="s">
        <v>0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</row>
    <row r="6" spans="1:8">
      <c r="A6" s="2" t="s">
        <v>1</v>
      </c>
      <c r="B6" s="4">
        <v>1371</v>
      </c>
      <c r="C6" s="5" t="s">
        <v>28</v>
      </c>
      <c r="D6" s="5" t="s">
        <v>28</v>
      </c>
      <c r="E6" s="5">
        <v>1255</v>
      </c>
      <c r="F6" s="5">
        <v>1397</v>
      </c>
      <c r="G6" s="5">
        <v>1433</v>
      </c>
      <c r="H6" s="6">
        <v>1389</v>
      </c>
    </row>
    <row r="7" spans="1:8">
      <c r="A7" s="2" t="s">
        <v>2</v>
      </c>
      <c r="B7" s="4">
        <v>1735</v>
      </c>
      <c r="C7" s="5">
        <v>1820</v>
      </c>
      <c r="D7" s="5">
        <v>1637</v>
      </c>
      <c r="E7" s="5">
        <v>1740</v>
      </c>
      <c r="F7" s="7">
        <v>1893</v>
      </c>
      <c r="G7" s="5">
        <v>1654</v>
      </c>
      <c r="H7" s="6">
        <v>1530</v>
      </c>
    </row>
    <row r="8" spans="1:8">
      <c r="A8" s="2" t="s">
        <v>3</v>
      </c>
      <c r="B8" s="4">
        <v>1023</v>
      </c>
      <c r="C8" s="5">
        <v>1135</v>
      </c>
      <c r="D8" s="5">
        <v>1229</v>
      </c>
      <c r="E8" s="5">
        <v>1033</v>
      </c>
      <c r="F8" s="5">
        <v>1089</v>
      </c>
      <c r="G8" s="5">
        <v>1145</v>
      </c>
      <c r="H8" s="6">
        <v>1204</v>
      </c>
    </row>
    <row r="9" spans="1:8">
      <c r="A9" s="2" t="s">
        <v>4</v>
      </c>
      <c r="B9" s="4">
        <v>1493</v>
      </c>
      <c r="C9" s="5">
        <v>1533</v>
      </c>
      <c r="D9" s="7">
        <v>1549</v>
      </c>
      <c r="E9" s="5" t="s">
        <v>27</v>
      </c>
      <c r="F9" s="7">
        <v>1544</v>
      </c>
      <c r="G9" s="5">
        <v>1443</v>
      </c>
      <c r="H9" s="6">
        <v>1535</v>
      </c>
    </row>
    <row r="10" spans="1:8">
      <c r="A10" s="2" t="s">
        <v>5</v>
      </c>
      <c r="B10" s="4">
        <v>1942</v>
      </c>
      <c r="C10" s="5">
        <v>2031</v>
      </c>
      <c r="D10" s="5">
        <v>1929</v>
      </c>
      <c r="E10" s="5">
        <v>1843</v>
      </c>
      <c r="F10" s="7">
        <v>1791</v>
      </c>
      <c r="G10" s="5">
        <v>1845</v>
      </c>
      <c r="H10" s="6">
        <v>1883</v>
      </c>
    </row>
    <row r="12" spans="1:8">
      <c r="A12" t="s">
        <v>138</v>
      </c>
      <c r="B12" s="20">
        <f>MAXA(B6:H10)</f>
        <v>2031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.625" bestFit="1" customWidth="1"/>
  </cols>
  <sheetData>
    <row r="1" spans="1:7">
      <c r="A1" t="s">
        <v>160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168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1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1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1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1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1">
        <v>0</v>
      </c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1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1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1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1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1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1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1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1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1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1">
        <v>0</v>
      </c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1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1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1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1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1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1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1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1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1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1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1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1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1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1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1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1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1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1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1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1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1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1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1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1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1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1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1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1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1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1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1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1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1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1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1">
        <v>34</v>
      </c>
    </row>
    <row r="57" spans="1:7">
      <c r="B57" s="16" t="s">
        <v>139</v>
      </c>
      <c r="E57" s="17"/>
      <c r="G57" s="23">
        <f>MEDIAN(G6:G55)</f>
        <v>15</v>
      </c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.625" bestFit="1" customWidth="1"/>
  </cols>
  <sheetData>
    <row r="1" spans="1:7">
      <c r="A1" t="s">
        <v>161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171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1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1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1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1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1">
        <v>0</v>
      </c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1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1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1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1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1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1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1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1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1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1">
        <v>0</v>
      </c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1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1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1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1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1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1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1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1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1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1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1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1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1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1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1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1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1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1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1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1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1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1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1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1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1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1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1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1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1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1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1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1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1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1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1">
        <v>34</v>
      </c>
    </row>
    <row r="57" spans="1:7">
      <c r="B57" s="16" t="s">
        <v>140</v>
      </c>
      <c r="E57" s="17"/>
      <c r="G57" s="17">
        <f>MIN(G6:G55)</f>
        <v>0</v>
      </c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/>
  </sheetViews>
  <sheetFormatPr defaultRowHeight="13.5"/>
  <cols>
    <col min="1" max="1" width="14.625" customWidth="1"/>
    <col min="2" max="8" width="8.625" customWidth="1"/>
  </cols>
  <sheetData>
    <row r="1" spans="1:8">
      <c r="A1" s="1" t="s">
        <v>162</v>
      </c>
      <c r="B1" s="1"/>
      <c r="C1" s="1"/>
      <c r="D1" s="1"/>
      <c r="E1" s="1"/>
      <c r="F1" s="1"/>
      <c r="G1" s="1"/>
    </row>
    <row r="2" spans="1:8">
      <c r="A2" s="1"/>
      <c r="B2" s="1"/>
      <c r="C2" s="1"/>
      <c r="D2" s="1"/>
      <c r="E2" s="1"/>
      <c r="F2" s="1"/>
      <c r="G2" s="1"/>
    </row>
    <row r="3" spans="1:8">
      <c r="A3" s="1" t="s">
        <v>26</v>
      </c>
      <c r="B3" s="1"/>
      <c r="C3" s="1"/>
      <c r="D3" s="1"/>
      <c r="E3" s="1"/>
      <c r="F3" s="1"/>
      <c r="G3" s="1"/>
    </row>
    <row r="4" spans="1:8">
      <c r="A4" s="1"/>
      <c r="B4" s="1"/>
      <c r="C4" s="1"/>
      <c r="D4" s="1"/>
      <c r="E4" s="1"/>
      <c r="F4" s="1"/>
      <c r="G4" s="1"/>
    </row>
    <row r="5" spans="1:8">
      <c r="A5" s="8" t="s">
        <v>0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</row>
    <row r="6" spans="1:8">
      <c r="A6" s="2" t="s">
        <v>1</v>
      </c>
      <c r="B6" s="4">
        <v>1371</v>
      </c>
      <c r="C6" s="5" t="s">
        <v>28</v>
      </c>
      <c r="D6" s="5" t="s">
        <v>28</v>
      </c>
      <c r="E6" s="5">
        <v>1255</v>
      </c>
      <c r="F6" s="5">
        <v>1397</v>
      </c>
      <c r="G6" s="5">
        <v>1433</v>
      </c>
      <c r="H6" s="6">
        <v>1389</v>
      </c>
    </row>
    <row r="7" spans="1:8">
      <c r="A7" s="2" t="s">
        <v>2</v>
      </c>
      <c r="B7" s="4">
        <v>1735</v>
      </c>
      <c r="C7" s="5">
        <v>1820</v>
      </c>
      <c r="D7" s="5">
        <v>1637</v>
      </c>
      <c r="E7" s="5">
        <v>1740</v>
      </c>
      <c r="F7" s="7">
        <v>1893</v>
      </c>
      <c r="G7" s="5">
        <v>1654</v>
      </c>
      <c r="H7" s="6">
        <v>1530</v>
      </c>
    </row>
    <row r="8" spans="1:8">
      <c r="A8" s="2" t="s">
        <v>3</v>
      </c>
      <c r="B8" s="4">
        <v>1023</v>
      </c>
      <c r="C8" s="5">
        <v>1135</v>
      </c>
      <c r="D8" s="5">
        <v>1229</v>
      </c>
      <c r="E8" s="5">
        <v>1033</v>
      </c>
      <c r="F8" s="5">
        <v>1089</v>
      </c>
      <c r="G8" s="5">
        <v>1145</v>
      </c>
      <c r="H8" s="6">
        <v>1204</v>
      </c>
    </row>
    <row r="9" spans="1:8">
      <c r="A9" s="2" t="s">
        <v>4</v>
      </c>
      <c r="B9" s="4">
        <v>1493</v>
      </c>
      <c r="C9" s="5">
        <v>1533</v>
      </c>
      <c r="D9" s="7">
        <v>1549</v>
      </c>
      <c r="E9" s="5" t="s">
        <v>27</v>
      </c>
      <c r="F9" s="7">
        <v>1544</v>
      </c>
      <c r="G9" s="5">
        <v>1443</v>
      </c>
      <c r="H9" s="6">
        <v>1535</v>
      </c>
    </row>
    <row r="10" spans="1:8">
      <c r="A10" s="2" t="s">
        <v>5</v>
      </c>
      <c r="B10" s="4">
        <v>1942</v>
      </c>
      <c r="C10" s="5">
        <v>2031</v>
      </c>
      <c r="D10" s="5">
        <v>1929</v>
      </c>
      <c r="E10" s="5">
        <v>1843</v>
      </c>
      <c r="F10" s="7">
        <v>1791</v>
      </c>
      <c r="G10" s="5">
        <v>1845</v>
      </c>
      <c r="H10" s="6">
        <v>1883</v>
      </c>
    </row>
    <row r="12" spans="1:8">
      <c r="A12" t="s">
        <v>141</v>
      </c>
      <c r="B12" s="20">
        <f>MINA(B6:H10)</f>
        <v>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/>
  </sheetViews>
  <sheetFormatPr defaultRowHeight="13.5"/>
  <cols>
    <col min="1" max="1" width="14.625" customWidth="1"/>
    <col min="2" max="8" width="8.625" customWidth="1"/>
    <col min="9" max="9" width="10.625" customWidth="1"/>
    <col min="10" max="10" width="5.625" customWidth="1"/>
  </cols>
  <sheetData>
    <row r="1" spans="1:10">
      <c r="A1" s="1" t="s">
        <v>165</v>
      </c>
      <c r="B1" s="1"/>
      <c r="C1" s="1"/>
      <c r="D1" s="1"/>
      <c r="E1" s="1"/>
      <c r="F1" s="1"/>
      <c r="G1" s="1"/>
    </row>
    <row r="2" spans="1:10">
      <c r="A2" s="1"/>
      <c r="B2" s="1"/>
      <c r="C2" s="1"/>
      <c r="D2" s="1"/>
      <c r="E2" s="1"/>
      <c r="F2" s="1"/>
      <c r="G2" s="1"/>
    </row>
    <row r="3" spans="1:10">
      <c r="A3" s="1" t="s">
        <v>26</v>
      </c>
      <c r="B3" s="1"/>
      <c r="C3" s="1"/>
      <c r="D3" s="1"/>
      <c r="E3" s="1"/>
      <c r="F3" s="1"/>
      <c r="G3" s="1"/>
    </row>
    <row r="4" spans="1:10">
      <c r="A4" s="1"/>
      <c r="B4" s="1"/>
      <c r="C4" s="1"/>
      <c r="D4" s="1"/>
      <c r="E4" s="1"/>
      <c r="F4" s="1"/>
      <c r="G4" s="1"/>
      <c r="I4" s="3" t="s">
        <v>24</v>
      </c>
    </row>
    <row r="5" spans="1:10">
      <c r="A5" s="8" t="s">
        <v>0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142</v>
      </c>
      <c r="J5" s="8" t="s">
        <v>143</v>
      </c>
    </row>
    <row r="6" spans="1:10">
      <c r="A6" s="2" t="s">
        <v>1</v>
      </c>
      <c r="B6" s="4">
        <v>1371</v>
      </c>
      <c r="C6" s="5">
        <v>1410</v>
      </c>
      <c r="D6" s="5">
        <v>1323</v>
      </c>
      <c r="E6" s="5">
        <v>1255</v>
      </c>
      <c r="F6" s="5">
        <v>1397</v>
      </c>
      <c r="G6" s="5">
        <v>1433</v>
      </c>
      <c r="H6" s="6">
        <v>1389</v>
      </c>
      <c r="I6" s="6">
        <f t="shared" ref="I6:I20" si="0">SUM(B6:H6)</f>
        <v>9578</v>
      </c>
      <c r="J6" s="24">
        <f>RANK(I6,$I$6:$I$20)</f>
        <v>7</v>
      </c>
    </row>
    <row r="7" spans="1:10">
      <c r="A7" s="2" t="s">
        <v>2</v>
      </c>
      <c r="B7" s="4">
        <v>1735</v>
      </c>
      <c r="C7" s="5">
        <v>1820</v>
      </c>
      <c r="D7" s="7">
        <v>1637</v>
      </c>
      <c r="E7" s="5">
        <v>1740</v>
      </c>
      <c r="F7" s="7">
        <v>1893</v>
      </c>
      <c r="G7" s="5">
        <v>1654</v>
      </c>
      <c r="H7" s="6">
        <v>1530</v>
      </c>
      <c r="I7" s="6">
        <f t="shared" si="0"/>
        <v>12009</v>
      </c>
      <c r="J7" s="24">
        <f t="shared" ref="J7:J20" si="1">RANK(I7,$I$6:$I$20)</f>
        <v>2</v>
      </c>
    </row>
    <row r="8" spans="1:10">
      <c r="A8" s="2" t="s">
        <v>3</v>
      </c>
      <c r="B8" s="4">
        <v>1023</v>
      </c>
      <c r="C8" s="5">
        <v>1135</v>
      </c>
      <c r="D8" s="5">
        <v>1229</v>
      </c>
      <c r="E8" s="5">
        <v>1033</v>
      </c>
      <c r="F8" s="5">
        <v>1089</v>
      </c>
      <c r="G8" s="5">
        <v>1145</v>
      </c>
      <c r="H8" s="6">
        <v>1204</v>
      </c>
      <c r="I8" s="6">
        <f t="shared" si="0"/>
        <v>7858</v>
      </c>
      <c r="J8" s="24">
        <f t="shared" si="1"/>
        <v>11</v>
      </c>
    </row>
    <row r="9" spans="1:10">
      <c r="A9" s="2" t="s">
        <v>4</v>
      </c>
      <c r="B9" s="4">
        <v>1493</v>
      </c>
      <c r="C9" s="5">
        <v>1533</v>
      </c>
      <c r="D9" s="7">
        <v>1549</v>
      </c>
      <c r="E9" s="5">
        <v>1610</v>
      </c>
      <c r="F9" s="7">
        <v>1544</v>
      </c>
      <c r="G9" s="5">
        <v>1443</v>
      </c>
      <c r="H9" s="6">
        <v>1535</v>
      </c>
      <c r="I9" s="6">
        <f t="shared" si="0"/>
        <v>10707</v>
      </c>
      <c r="J9" s="24">
        <f t="shared" si="1"/>
        <v>5</v>
      </c>
    </row>
    <row r="10" spans="1:10">
      <c r="A10" s="2" t="s">
        <v>5</v>
      </c>
      <c r="B10" s="4">
        <v>1942</v>
      </c>
      <c r="C10" s="5">
        <v>2031</v>
      </c>
      <c r="D10" s="5">
        <v>1929</v>
      </c>
      <c r="E10" s="5">
        <v>1843</v>
      </c>
      <c r="F10" s="7">
        <v>1791</v>
      </c>
      <c r="G10" s="5">
        <v>1845</v>
      </c>
      <c r="H10" s="6">
        <v>1883</v>
      </c>
      <c r="I10" s="6">
        <f t="shared" si="0"/>
        <v>13264</v>
      </c>
      <c r="J10" s="24">
        <f t="shared" si="1"/>
        <v>1</v>
      </c>
    </row>
    <row r="11" spans="1:10">
      <c r="A11" s="2" t="s">
        <v>6</v>
      </c>
      <c r="B11" s="4">
        <v>993</v>
      </c>
      <c r="C11" s="5">
        <v>1005</v>
      </c>
      <c r="D11" s="5">
        <v>987</v>
      </c>
      <c r="E11" s="5">
        <v>1011</v>
      </c>
      <c r="F11" s="7">
        <v>969</v>
      </c>
      <c r="G11" s="5">
        <v>990</v>
      </c>
      <c r="H11" s="6">
        <v>1004</v>
      </c>
      <c r="I11" s="6">
        <f t="shared" si="0"/>
        <v>6959</v>
      </c>
      <c r="J11" s="24">
        <f t="shared" si="1"/>
        <v>13</v>
      </c>
    </row>
    <row r="12" spans="1:10">
      <c r="A12" s="2" t="s">
        <v>7</v>
      </c>
      <c r="B12" s="4">
        <v>1373</v>
      </c>
      <c r="C12" s="5">
        <v>1394</v>
      </c>
      <c r="D12" s="7">
        <v>1470</v>
      </c>
      <c r="E12" s="5">
        <v>1315</v>
      </c>
      <c r="F12" s="7">
        <v>1406</v>
      </c>
      <c r="G12" s="5">
        <v>1399</v>
      </c>
      <c r="H12" s="6">
        <v>1378</v>
      </c>
      <c r="I12" s="6">
        <f t="shared" si="0"/>
        <v>9735</v>
      </c>
      <c r="J12" s="24">
        <f t="shared" si="1"/>
        <v>6</v>
      </c>
    </row>
    <row r="13" spans="1:10">
      <c r="A13" s="2" t="s">
        <v>8</v>
      </c>
      <c r="B13" s="4">
        <v>1144</v>
      </c>
      <c r="C13" s="5">
        <v>1098</v>
      </c>
      <c r="D13" s="5">
        <v>1245</v>
      </c>
      <c r="E13" s="5">
        <v>1137</v>
      </c>
      <c r="F13" s="7">
        <v>1165</v>
      </c>
      <c r="G13" s="5">
        <v>1180</v>
      </c>
      <c r="H13" s="6">
        <v>1211</v>
      </c>
      <c r="I13" s="6">
        <f t="shared" si="0"/>
        <v>8180</v>
      </c>
      <c r="J13" s="24">
        <f t="shared" si="1"/>
        <v>9</v>
      </c>
    </row>
    <row r="14" spans="1:10">
      <c r="A14" s="2" t="s">
        <v>9</v>
      </c>
      <c r="B14" s="4">
        <v>930</v>
      </c>
      <c r="C14" s="5">
        <v>947</v>
      </c>
      <c r="D14" s="5">
        <v>988</v>
      </c>
      <c r="E14" s="5">
        <v>932</v>
      </c>
      <c r="F14" s="7">
        <v>1001</v>
      </c>
      <c r="G14" s="5">
        <v>985</v>
      </c>
      <c r="H14" s="6">
        <v>931</v>
      </c>
      <c r="I14" s="6">
        <f t="shared" si="0"/>
        <v>6714</v>
      </c>
      <c r="J14" s="24">
        <f t="shared" si="1"/>
        <v>14</v>
      </c>
    </row>
    <row r="15" spans="1:10">
      <c r="A15" s="2" t="s">
        <v>10</v>
      </c>
      <c r="B15" s="4">
        <v>1793</v>
      </c>
      <c r="C15" s="5">
        <v>1845</v>
      </c>
      <c r="D15" s="7">
        <v>1819</v>
      </c>
      <c r="E15" s="5">
        <v>1742</v>
      </c>
      <c r="F15" s="7">
        <v>1730</v>
      </c>
      <c r="G15" s="5">
        <v>1815</v>
      </c>
      <c r="H15" s="6">
        <v>1879</v>
      </c>
      <c r="I15" s="6">
        <v>12009</v>
      </c>
      <c r="J15" s="24">
        <f t="shared" si="1"/>
        <v>2</v>
      </c>
    </row>
    <row r="16" spans="1:10">
      <c r="A16" s="2" t="s">
        <v>11</v>
      </c>
      <c r="B16" s="4">
        <v>1094</v>
      </c>
      <c r="C16" s="5">
        <v>1043</v>
      </c>
      <c r="D16" s="7">
        <v>994</v>
      </c>
      <c r="E16" s="5">
        <v>1032</v>
      </c>
      <c r="F16" s="7">
        <v>1088</v>
      </c>
      <c r="G16" s="5">
        <v>1059</v>
      </c>
      <c r="H16" s="6">
        <v>1101</v>
      </c>
      <c r="I16" s="6">
        <f t="shared" si="0"/>
        <v>7411</v>
      </c>
      <c r="J16" s="24">
        <f t="shared" si="1"/>
        <v>12</v>
      </c>
    </row>
    <row r="17" spans="1:10">
      <c r="A17" s="2" t="s">
        <v>12</v>
      </c>
      <c r="B17" s="4">
        <v>1163</v>
      </c>
      <c r="C17" s="5">
        <v>1204</v>
      </c>
      <c r="D17" s="7">
        <v>1166</v>
      </c>
      <c r="E17" s="5">
        <v>1180</v>
      </c>
      <c r="F17" s="7">
        <v>1201</v>
      </c>
      <c r="G17" s="5">
        <v>1149</v>
      </c>
      <c r="H17" s="6">
        <v>1186</v>
      </c>
      <c r="I17" s="6">
        <f t="shared" si="0"/>
        <v>8249</v>
      </c>
      <c r="J17" s="24">
        <f t="shared" si="1"/>
        <v>8</v>
      </c>
    </row>
    <row r="18" spans="1:10">
      <c r="A18" s="2" t="s">
        <v>13</v>
      </c>
      <c r="B18" s="4">
        <v>913</v>
      </c>
      <c r="C18" s="5">
        <v>901</v>
      </c>
      <c r="D18" s="5">
        <v>934</v>
      </c>
      <c r="E18" s="5">
        <v>922</v>
      </c>
      <c r="F18" s="7">
        <v>904</v>
      </c>
      <c r="G18" s="5">
        <v>899</v>
      </c>
      <c r="H18" s="6">
        <v>919</v>
      </c>
      <c r="I18" s="6">
        <f t="shared" si="0"/>
        <v>6392</v>
      </c>
      <c r="J18" s="24">
        <f t="shared" si="1"/>
        <v>15</v>
      </c>
    </row>
    <row r="19" spans="1:10">
      <c r="A19" s="2" t="s">
        <v>14</v>
      </c>
      <c r="B19" s="4">
        <v>1044</v>
      </c>
      <c r="C19" s="5">
        <v>1239</v>
      </c>
      <c r="D19" s="7">
        <v>1187</v>
      </c>
      <c r="E19" s="5">
        <v>1149</v>
      </c>
      <c r="F19" s="7">
        <v>1201</v>
      </c>
      <c r="G19" s="5">
        <v>1182</v>
      </c>
      <c r="H19" s="6">
        <v>1163</v>
      </c>
      <c r="I19" s="6">
        <f t="shared" si="0"/>
        <v>8165</v>
      </c>
      <c r="J19" s="24">
        <f t="shared" si="1"/>
        <v>10</v>
      </c>
    </row>
    <row r="20" spans="1:10">
      <c r="A20" s="2" t="s">
        <v>15</v>
      </c>
      <c r="B20" s="4">
        <v>1549</v>
      </c>
      <c r="C20" s="5">
        <v>1637</v>
      </c>
      <c r="D20" s="7">
        <v>1588</v>
      </c>
      <c r="E20" s="5">
        <v>1545</v>
      </c>
      <c r="F20" s="7">
        <v>1640</v>
      </c>
      <c r="G20" s="5">
        <v>1632</v>
      </c>
      <c r="H20" s="6">
        <v>1529</v>
      </c>
      <c r="I20" s="6">
        <f t="shared" si="0"/>
        <v>11120</v>
      </c>
      <c r="J20" s="24">
        <f t="shared" si="1"/>
        <v>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/>
  </sheetViews>
  <sheetFormatPr defaultRowHeight="13.5"/>
  <cols>
    <col min="1" max="1" width="14.625" customWidth="1"/>
    <col min="2" max="8" width="8.625" customWidth="1"/>
    <col min="9" max="9" width="10.625" customWidth="1"/>
    <col min="10" max="10" width="5.625" customWidth="1"/>
  </cols>
  <sheetData>
    <row r="1" spans="1:10">
      <c r="A1" s="1" t="s">
        <v>163</v>
      </c>
      <c r="B1" s="1"/>
      <c r="C1" s="1"/>
      <c r="D1" s="1"/>
      <c r="E1" s="1"/>
      <c r="F1" s="1"/>
      <c r="G1" s="1"/>
    </row>
    <row r="2" spans="1:10">
      <c r="A2" s="1"/>
      <c r="B2" s="1"/>
      <c r="C2" s="1"/>
      <c r="D2" s="1"/>
      <c r="E2" s="1"/>
      <c r="F2" s="1"/>
      <c r="G2" s="1"/>
    </row>
    <row r="3" spans="1:10">
      <c r="A3" s="1" t="s">
        <v>26</v>
      </c>
      <c r="B3" s="1"/>
      <c r="C3" s="1"/>
      <c r="D3" s="1"/>
      <c r="E3" s="1"/>
      <c r="F3" s="1"/>
      <c r="G3" s="1"/>
    </row>
    <row r="4" spans="1:10">
      <c r="A4" s="1"/>
      <c r="B4" s="1"/>
      <c r="C4" s="1"/>
      <c r="D4" s="1"/>
      <c r="E4" s="1"/>
      <c r="F4" s="1"/>
      <c r="G4" s="1"/>
      <c r="I4" s="3" t="s">
        <v>24</v>
      </c>
    </row>
    <row r="5" spans="1:10">
      <c r="A5" s="8" t="s">
        <v>0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142</v>
      </c>
      <c r="J5" s="8" t="s">
        <v>143</v>
      </c>
    </row>
    <row r="6" spans="1:10">
      <c r="A6" s="2" t="s">
        <v>1</v>
      </c>
      <c r="B6" s="4">
        <v>1371</v>
      </c>
      <c r="C6" s="5">
        <v>1410</v>
      </c>
      <c r="D6" s="5">
        <v>1323</v>
      </c>
      <c r="E6" s="5">
        <v>1255</v>
      </c>
      <c r="F6" s="5">
        <v>1397</v>
      </c>
      <c r="G6" s="5">
        <v>1433</v>
      </c>
      <c r="H6" s="6">
        <v>1389</v>
      </c>
      <c r="I6" s="6">
        <f t="shared" ref="I6:I20" si="0">SUM(B6:H6)</f>
        <v>9578</v>
      </c>
      <c r="J6" s="24">
        <f>_xlfn.RANK.AVG(I6,$I$6:$I$20)</f>
        <v>7</v>
      </c>
    </row>
    <row r="7" spans="1:10">
      <c r="A7" s="2" t="s">
        <v>2</v>
      </c>
      <c r="B7" s="4">
        <v>1735</v>
      </c>
      <c r="C7" s="5">
        <v>1820</v>
      </c>
      <c r="D7" s="7">
        <v>1637</v>
      </c>
      <c r="E7" s="5">
        <v>1740</v>
      </c>
      <c r="F7" s="7">
        <v>1893</v>
      </c>
      <c r="G7" s="5">
        <v>1654</v>
      </c>
      <c r="H7" s="6">
        <v>1530</v>
      </c>
      <c r="I7" s="6">
        <f t="shared" si="0"/>
        <v>12009</v>
      </c>
      <c r="J7" s="24">
        <f t="shared" ref="J7:J20" si="1">_xlfn.RANK.AVG(I7,$I$6:$I$20)</f>
        <v>2.5</v>
      </c>
    </row>
    <row r="8" spans="1:10">
      <c r="A8" s="2" t="s">
        <v>3</v>
      </c>
      <c r="B8" s="4">
        <v>1023</v>
      </c>
      <c r="C8" s="5">
        <v>1135</v>
      </c>
      <c r="D8" s="5">
        <v>1229</v>
      </c>
      <c r="E8" s="5">
        <v>1033</v>
      </c>
      <c r="F8" s="5">
        <v>1089</v>
      </c>
      <c r="G8" s="5">
        <v>1145</v>
      </c>
      <c r="H8" s="6">
        <v>1204</v>
      </c>
      <c r="I8" s="6">
        <f t="shared" si="0"/>
        <v>7858</v>
      </c>
      <c r="J8" s="24">
        <f t="shared" si="1"/>
        <v>11</v>
      </c>
    </row>
    <row r="9" spans="1:10">
      <c r="A9" s="2" t="s">
        <v>4</v>
      </c>
      <c r="B9" s="4">
        <v>1493</v>
      </c>
      <c r="C9" s="5">
        <v>1533</v>
      </c>
      <c r="D9" s="7">
        <v>1549</v>
      </c>
      <c r="E9" s="5">
        <v>1610</v>
      </c>
      <c r="F9" s="7">
        <v>1544</v>
      </c>
      <c r="G9" s="5">
        <v>1443</v>
      </c>
      <c r="H9" s="6">
        <v>1535</v>
      </c>
      <c r="I9" s="6">
        <f t="shared" si="0"/>
        <v>10707</v>
      </c>
      <c r="J9" s="24">
        <f t="shared" si="1"/>
        <v>5</v>
      </c>
    </row>
    <row r="10" spans="1:10">
      <c r="A10" s="2" t="s">
        <v>5</v>
      </c>
      <c r="B10" s="4">
        <v>1942</v>
      </c>
      <c r="C10" s="5">
        <v>2031</v>
      </c>
      <c r="D10" s="5">
        <v>1929</v>
      </c>
      <c r="E10" s="5">
        <v>1843</v>
      </c>
      <c r="F10" s="7">
        <v>1791</v>
      </c>
      <c r="G10" s="5">
        <v>1845</v>
      </c>
      <c r="H10" s="6">
        <v>1883</v>
      </c>
      <c r="I10" s="6">
        <f t="shared" si="0"/>
        <v>13264</v>
      </c>
      <c r="J10" s="24">
        <f t="shared" si="1"/>
        <v>1</v>
      </c>
    </row>
    <row r="11" spans="1:10">
      <c r="A11" s="2" t="s">
        <v>6</v>
      </c>
      <c r="B11" s="4">
        <v>993</v>
      </c>
      <c r="C11" s="5">
        <v>1005</v>
      </c>
      <c r="D11" s="5">
        <v>987</v>
      </c>
      <c r="E11" s="5">
        <v>1011</v>
      </c>
      <c r="F11" s="7">
        <v>969</v>
      </c>
      <c r="G11" s="5">
        <v>990</v>
      </c>
      <c r="H11" s="6">
        <v>1004</v>
      </c>
      <c r="I11" s="6">
        <f t="shared" si="0"/>
        <v>6959</v>
      </c>
      <c r="J11" s="24">
        <f t="shared" si="1"/>
        <v>13</v>
      </c>
    </row>
    <row r="12" spans="1:10">
      <c r="A12" s="2" t="s">
        <v>7</v>
      </c>
      <c r="B12" s="4">
        <v>1373</v>
      </c>
      <c r="C12" s="5">
        <v>1394</v>
      </c>
      <c r="D12" s="7">
        <v>1470</v>
      </c>
      <c r="E12" s="5">
        <v>1315</v>
      </c>
      <c r="F12" s="7">
        <v>1406</v>
      </c>
      <c r="G12" s="5">
        <v>1399</v>
      </c>
      <c r="H12" s="6">
        <v>1378</v>
      </c>
      <c r="I12" s="6">
        <f t="shared" si="0"/>
        <v>9735</v>
      </c>
      <c r="J12" s="24">
        <f t="shared" si="1"/>
        <v>6</v>
      </c>
    </row>
    <row r="13" spans="1:10">
      <c r="A13" s="2" t="s">
        <v>8</v>
      </c>
      <c r="B13" s="4">
        <v>1144</v>
      </c>
      <c r="C13" s="5">
        <v>1098</v>
      </c>
      <c r="D13" s="5">
        <v>1245</v>
      </c>
      <c r="E13" s="5">
        <v>1137</v>
      </c>
      <c r="F13" s="7">
        <v>1165</v>
      </c>
      <c r="G13" s="5">
        <v>1180</v>
      </c>
      <c r="H13" s="6">
        <v>1211</v>
      </c>
      <c r="I13" s="6">
        <f t="shared" si="0"/>
        <v>8180</v>
      </c>
      <c r="J13" s="24">
        <f t="shared" si="1"/>
        <v>9</v>
      </c>
    </row>
    <row r="14" spans="1:10">
      <c r="A14" s="2" t="s">
        <v>9</v>
      </c>
      <c r="B14" s="4">
        <v>930</v>
      </c>
      <c r="C14" s="5">
        <v>947</v>
      </c>
      <c r="D14" s="5">
        <v>988</v>
      </c>
      <c r="E14" s="5">
        <v>932</v>
      </c>
      <c r="F14" s="7">
        <v>1001</v>
      </c>
      <c r="G14" s="5">
        <v>985</v>
      </c>
      <c r="H14" s="6">
        <v>931</v>
      </c>
      <c r="I14" s="6">
        <f t="shared" si="0"/>
        <v>6714</v>
      </c>
      <c r="J14" s="24">
        <f t="shared" si="1"/>
        <v>14</v>
      </c>
    </row>
    <row r="15" spans="1:10">
      <c r="A15" s="2" t="s">
        <v>10</v>
      </c>
      <c r="B15" s="4">
        <v>1793</v>
      </c>
      <c r="C15" s="5">
        <v>1845</v>
      </c>
      <c r="D15" s="7">
        <v>1819</v>
      </c>
      <c r="E15" s="5">
        <v>1742</v>
      </c>
      <c r="F15" s="7">
        <v>1730</v>
      </c>
      <c r="G15" s="5">
        <v>1815</v>
      </c>
      <c r="H15" s="6">
        <v>1879</v>
      </c>
      <c r="I15" s="6">
        <v>12009</v>
      </c>
      <c r="J15" s="24">
        <f t="shared" si="1"/>
        <v>2.5</v>
      </c>
    </row>
    <row r="16" spans="1:10">
      <c r="A16" s="2" t="s">
        <v>11</v>
      </c>
      <c r="B16" s="4">
        <v>1094</v>
      </c>
      <c r="C16" s="5">
        <v>1043</v>
      </c>
      <c r="D16" s="7">
        <v>994</v>
      </c>
      <c r="E16" s="5">
        <v>1032</v>
      </c>
      <c r="F16" s="7">
        <v>1088</v>
      </c>
      <c r="G16" s="5">
        <v>1059</v>
      </c>
      <c r="H16" s="6">
        <v>1101</v>
      </c>
      <c r="I16" s="6">
        <f t="shared" si="0"/>
        <v>7411</v>
      </c>
      <c r="J16" s="24">
        <f t="shared" si="1"/>
        <v>12</v>
      </c>
    </row>
    <row r="17" spans="1:10">
      <c r="A17" s="2" t="s">
        <v>12</v>
      </c>
      <c r="B17" s="4">
        <v>1163</v>
      </c>
      <c r="C17" s="5">
        <v>1204</v>
      </c>
      <c r="D17" s="7">
        <v>1166</v>
      </c>
      <c r="E17" s="5">
        <v>1180</v>
      </c>
      <c r="F17" s="7">
        <v>1201</v>
      </c>
      <c r="G17" s="5">
        <v>1149</v>
      </c>
      <c r="H17" s="6">
        <v>1186</v>
      </c>
      <c r="I17" s="6">
        <f t="shared" si="0"/>
        <v>8249</v>
      </c>
      <c r="J17" s="24">
        <f t="shared" si="1"/>
        <v>8</v>
      </c>
    </row>
    <row r="18" spans="1:10">
      <c r="A18" s="2" t="s">
        <v>13</v>
      </c>
      <c r="B18" s="4">
        <v>913</v>
      </c>
      <c r="C18" s="5">
        <v>901</v>
      </c>
      <c r="D18" s="5">
        <v>934</v>
      </c>
      <c r="E18" s="5">
        <v>922</v>
      </c>
      <c r="F18" s="7">
        <v>904</v>
      </c>
      <c r="G18" s="5">
        <v>899</v>
      </c>
      <c r="H18" s="6">
        <v>919</v>
      </c>
      <c r="I18" s="6">
        <f t="shared" si="0"/>
        <v>6392</v>
      </c>
      <c r="J18" s="24">
        <f t="shared" si="1"/>
        <v>15</v>
      </c>
    </row>
    <row r="19" spans="1:10">
      <c r="A19" s="2" t="s">
        <v>14</v>
      </c>
      <c r="B19" s="4">
        <v>1044</v>
      </c>
      <c r="C19" s="5">
        <v>1239</v>
      </c>
      <c r="D19" s="7">
        <v>1187</v>
      </c>
      <c r="E19" s="5">
        <v>1149</v>
      </c>
      <c r="F19" s="7">
        <v>1201</v>
      </c>
      <c r="G19" s="5">
        <v>1182</v>
      </c>
      <c r="H19" s="6">
        <v>1163</v>
      </c>
      <c r="I19" s="6">
        <f t="shared" si="0"/>
        <v>8165</v>
      </c>
      <c r="J19" s="24">
        <f t="shared" si="1"/>
        <v>10</v>
      </c>
    </row>
    <row r="20" spans="1:10">
      <c r="A20" s="2" t="s">
        <v>15</v>
      </c>
      <c r="B20" s="4">
        <v>1549</v>
      </c>
      <c r="C20" s="5">
        <v>1637</v>
      </c>
      <c r="D20" s="7">
        <v>1588</v>
      </c>
      <c r="E20" s="5">
        <v>1545</v>
      </c>
      <c r="F20" s="7">
        <v>1640</v>
      </c>
      <c r="G20" s="5">
        <v>1632</v>
      </c>
      <c r="H20" s="6">
        <v>1529</v>
      </c>
      <c r="I20" s="6">
        <f t="shared" si="0"/>
        <v>11120</v>
      </c>
      <c r="J20" s="24">
        <f t="shared" si="1"/>
        <v>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/>
  </sheetViews>
  <sheetFormatPr defaultRowHeight="13.5"/>
  <cols>
    <col min="1" max="1" width="14.625" customWidth="1"/>
    <col min="2" max="8" width="8.625" customWidth="1"/>
    <col min="9" max="9" width="10.625" customWidth="1"/>
    <col min="10" max="10" width="5.625" customWidth="1"/>
  </cols>
  <sheetData>
    <row r="1" spans="1:10">
      <c r="A1" s="1" t="s">
        <v>166</v>
      </c>
      <c r="B1" s="1"/>
      <c r="C1" s="1"/>
      <c r="D1" s="1"/>
      <c r="E1" s="1"/>
      <c r="F1" s="1"/>
      <c r="G1" s="1"/>
    </row>
    <row r="2" spans="1:10">
      <c r="A2" s="1"/>
      <c r="B2" s="1"/>
      <c r="C2" s="1"/>
      <c r="D2" s="1"/>
      <c r="E2" s="1"/>
      <c r="F2" s="1"/>
      <c r="G2" s="1"/>
    </row>
    <row r="3" spans="1:10">
      <c r="A3" s="1" t="s">
        <v>26</v>
      </c>
      <c r="B3" s="1"/>
      <c r="C3" s="1"/>
      <c r="D3" s="1"/>
      <c r="E3" s="1"/>
      <c r="F3" s="1"/>
      <c r="G3" s="1"/>
    </row>
    <row r="4" spans="1:10">
      <c r="A4" s="1"/>
      <c r="B4" s="1"/>
      <c r="C4" s="1"/>
      <c r="D4" s="1"/>
      <c r="E4" s="1"/>
      <c r="F4" s="1"/>
      <c r="G4" s="1"/>
      <c r="I4" s="3" t="s">
        <v>24</v>
      </c>
    </row>
    <row r="5" spans="1:10">
      <c r="A5" s="8" t="s">
        <v>0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142</v>
      </c>
      <c r="J5" s="8" t="s">
        <v>143</v>
      </c>
    </row>
    <row r="6" spans="1:10">
      <c r="A6" s="2" t="s">
        <v>1</v>
      </c>
      <c r="B6" s="4">
        <v>1371</v>
      </c>
      <c r="C6" s="5">
        <v>1410</v>
      </c>
      <c r="D6" s="5">
        <v>1323</v>
      </c>
      <c r="E6" s="5">
        <v>1255</v>
      </c>
      <c r="F6" s="5">
        <v>1397</v>
      </c>
      <c r="G6" s="5">
        <v>1433</v>
      </c>
      <c r="H6" s="6">
        <v>1389</v>
      </c>
      <c r="I6" s="6">
        <f t="shared" ref="I6:I20" si="0">SUM(B6:H6)</f>
        <v>9578</v>
      </c>
      <c r="J6" s="24">
        <f>_xlfn.RANK.EQ(I6,$I$6:$I$20)</f>
        <v>7</v>
      </c>
    </row>
    <row r="7" spans="1:10">
      <c r="A7" s="2" t="s">
        <v>2</v>
      </c>
      <c r="B7" s="4">
        <v>1735</v>
      </c>
      <c r="C7" s="5">
        <v>1820</v>
      </c>
      <c r="D7" s="7">
        <v>1637</v>
      </c>
      <c r="E7" s="5">
        <v>1740</v>
      </c>
      <c r="F7" s="7">
        <v>1893</v>
      </c>
      <c r="G7" s="5">
        <v>1654</v>
      </c>
      <c r="H7" s="6">
        <v>1530</v>
      </c>
      <c r="I7" s="6">
        <f t="shared" si="0"/>
        <v>12009</v>
      </c>
      <c r="J7" s="24">
        <f t="shared" ref="J7:J20" si="1">_xlfn.RANK.EQ(I7,$I$6:$I$20)</f>
        <v>2</v>
      </c>
    </row>
    <row r="8" spans="1:10">
      <c r="A8" s="2" t="s">
        <v>3</v>
      </c>
      <c r="B8" s="4">
        <v>1023</v>
      </c>
      <c r="C8" s="5">
        <v>1135</v>
      </c>
      <c r="D8" s="5">
        <v>1229</v>
      </c>
      <c r="E8" s="5">
        <v>1033</v>
      </c>
      <c r="F8" s="5">
        <v>1089</v>
      </c>
      <c r="G8" s="5">
        <v>1145</v>
      </c>
      <c r="H8" s="6">
        <v>1204</v>
      </c>
      <c r="I8" s="6">
        <f t="shared" si="0"/>
        <v>7858</v>
      </c>
      <c r="J8" s="24">
        <f t="shared" si="1"/>
        <v>11</v>
      </c>
    </row>
    <row r="9" spans="1:10">
      <c r="A9" s="2" t="s">
        <v>4</v>
      </c>
      <c r="B9" s="4">
        <v>1493</v>
      </c>
      <c r="C9" s="5">
        <v>1533</v>
      </c>
      <c r="D9" s="7">
        <v>1549</v>
      </c>
      <c r="E9" s="5">
        <v>1610</v>
      </c>
      <c r="F9" s="7">
        <v>1544</v>
      </c>
      <c r="G9" s="5">
        <v>1443</v>
      </c>
      <c r="H9" s="6">
        <v>1535</v>
      </c>
      <c r="I9" s="6">
        <f t="shared" si="0"/>
        <v>10707</v>
      </c>
      <c r="J9" s="24">
        <f t="shared" si="1"/>
        <v>5</v>
      </c>
    </row>
    <row r="10" spans="1:10">
      <c r="A10" s="2" t="s">
        <v>5</v>
      </c>
      <c r="B10" s="4">
        <v>1942</v>
      </c>
      <c r="C10" s="5">
        <v>2031</v>
      </c>
      <c r="D10" s="5">
        <v>1929</v>
      </c>
      <c r="E10" s="5">
        <v>1843</v>
      </c>
      <c r="F10" s="7">
        <v>1791</v>
      </c>
      <c r="G10" s="5">
        <v>1845</v>
      </c>
      <c r="H10" s="6">
        <v>1883</v>
      </c>
      <c r="I10" s="6">
        <f t="shared" si="0"/>
        <v>13264</v>
      </c>
      <c r="J10" s="24">
        <f t="shared" si="1"/>
        <v>1</v>
      </c>
    </row>
    <row r="11" spans="1:10">
      <c r="A11" s="2" t="s">
        <v>6</v>
      </c>
      <c r="B11" s="4">
        <v>993</v>
      </c>
      <c r="C11" s="5">
        <v>1005</v>
      </c>
      <c r="D11" s="5">
        <v>987</v>
      </c>
      <c r="E11" s="5">
        <v>1011</v>
      </c>
      <c r="F11" s="7">
        <v>969</v>
      </c>
      <c r="G11" s="5">
        <v>990</v>
      </c>
      <c r="H11" s="6">
        <v>1004</v>
      </c>
      <c r="I11" s="6">
        <f t="shared" si="0"/>
        <v>6959</v>
      </c>
      <c r="J11" s="24">
        <f t="shared" si="1"/>
        <v>13</v>
      </c>
    </row>
    <row r="12" spans="1:10">
      <c r="A12" s="2" t="s">
        <v>7</v>
      </c>
      <c r="B12" s="4">
        <v>1373</v>
      </c>
      <c r="C12" s="5">
        <v>1394</v>
      </c>
      <c r="D12" s="7">
        <v>1470</v>
      </c>
      <c r="E12" s="5">
        <v>1315</v>
      </c>
      <c r="F12" s="7">
        <v>1406</v>
      </c>
      <c r="G12" s="5">
        <v>1399</v>
      </c>
      <c r="H12" s="6">
        <v>1378</v>
      </c>
      <c r="I12" s="6">
        <f t="shared" si="0"/>
        <v>9735</v>
      </c>
      <c r="J12" s="24">
        <f t="shared" si="1"/>
        <v>6</v>
      </c>
    </row>
    <row r="13" spans="1:10">
      <c r="A13" s="2" t="s">
        <v>8</v>
      </c>
      <c r="B13" s="4">
        <v>1144</v>
      </c>
      <c r="C13" s="5">
        <v>1098</v>
      </c>
      <c r="D13" s="5">
        <v>1245</v>
      </c>
      <c r="E13" s="5">
        <v>1137</v>
      </c>
      <c r="F13" s="7">
        <v>1165</v>
      </c>
      <c r="G13" s="5">
        <v>1180</v>
      </c>
      <c r="H13" s="6">
        <v>1211</v>
      </c>
      <c r="I13" s="6">
        <f t="shared" si="0"/>
        <v>8180</v>
      </c>
      <c r="J13" s="24">
        <f t="shared" si="1"/>
        <v>9</v>
      </c>
    </row>
    <row r="14" spans="1:10">
      <c r="A14" s="2" t="s">
        <v>9</v>
      </c>
      <c r="B14" s="4">
        <v>930</v>
      </c>
      <c r="C14" s="5">
        <v>947</v>
      </c>
      <c r="D14" s="5">
        <v>988</v>
      </c>
      <c r="E14" s="5">
        <v>932</v>
      </c>
      <c r="F14" s="7">
        <v>1001</v>
      </c>
      <c r="G14" s="5">
        <v>985</v>
      </c>
      <c r="H14" s="6">
        <v>931</v>
      </c>
      <c r="I14" s="6">
        <f t="shared" si="0"/>
        <v>6714</v>
      </c>
      <c r="J14" s="24">
        <f t="shared" si="1"/>
        <v>14</v>
      </c>
    </row>
    <row r="15" spans="1:10">
      <c r="A15" s="2" t="s">
        <v>10</v>
      </c>
      <c r="B15" s="4">
        <v>1793</v>
      </c>
      <c r="C15" s="5">
        <v>1845</v>
      </c>
      <c r="D15" s="7">
        <v>1819</v>
      </c>
      <c r="E15" s="5">
        <v>1742</v>
      </c>
      <c r="F15" s="7">
        <v>1730</v>
      </c>
      <c r="G15" s="5">
        <v>1815</v>
      </c>
      <c r="H15" s="6">
        <v>1879</v>
      </c>
      <c r="I15" s="6">
        <v>12009</v>
      </c>
      <c r="J15" s="24">
        <f t="shared" si="1"/>
        <v>2</v>
      </c>
    </row>
    <row r="16" spans="1:10">
      <c r="A16" s="2" t="s">
        <v>11</v>
      </c>
      <c r="B16" s="4">
        <v>1094</v>
      </c>
      <c r="C16" s="5">
        <v>1043</v>
      </c>
      <c r="D16" s="7">
        <v>994</v>
      </c>
      <c r="E16" s="5">
        <v>1032</v>
      </c>
      <c r="F16" s="7">
        <v>1088</v>
      </c>
      <c r="G16" s="5">
        <v>1059</v>
      </c>
      <c r="H16" s="6">
        <v>1101</v>
      </c>
      <c r="I16" s="6">
        <f t="shared" si="0"/>
        <v>7411</v>
      </c>
      <c r="J16" s="24">
        <f t="shared" si="1"/>
        <v>12</v>
      </c>
    </row>
    <row r="17" spans="1:10">
      <c r="A17" s="2" t="s">
        <v>12</v>
      </c>
      <c r="B17" s="4">
        <v>1163</v>
      </c>
      <c r="C17" s="5">
        <v>1204</v>
      </c>
      <c r="D17" s="7">
        <v>1166</v>
      </c>
      <c r="E17" s="5">
        <v>1180</v>
      </c>
      <c r="F17" s="7">
        <v>1201</v>
      </c>
      <c r="G17" s="5">
        <v>1149</v>
      </c>
      <c r="H17" s="6">
        <v>1186</v>
      </c>
      <c r="I17" s="6">
        <f t="shared" si="0"/>
        <v>8249</v>
      </c>
      <c r="J17" s="24">
        <f t="shared" si="1"/>
        <v>8</v>
      </c>
    </row>
    <row r="18" spans="1:10">
      <c r="A18" s="2" t="s">
        <v>13</v>
      </c>
      <c r="B18" s="4">
        <v>913</v>
      </c>
      <c r="C18" s="5">
        <v>901</v>
      </c>
      <c r="D18" s="5">
        <v>934</v>
      </c>
      <c r="E18" s="5">
        <v>922</v>
      </c>
      <c r="F18" s="7">
        <v>904</v>
      </c>
      <c r="G18" s="5">
        <v>899</v>
      </c>
      <c r="H18" s="6">
        <v>919</v>
      </c>
      <c r="I18" s="6">
        <f t="shared" si="0"/>
        <v>6392</v>
      </c>
      <c r="J18" s="24">
        <f t="shared" si="1"/>
        <v>15</v>
      </c>
    </row>
    <row r="19" spans="1:10">
      <c r="A19" s="2" t="s">
        <v>14</v>
      </c>
      <c r="B19" s="4">
        <v>1044</v>
      </c>
      <c r="C19" s="5">
        <v>1239</v>
      </c>
      <c r="D19" s="7">
        <v>1187</v>
      </c>
      <c r="E19" s="5">
        <v>1149</v>
      </c>
      <c r="F19" s="7">
        <v>1201</v>
      </c>
      <c r="G19" s="5">
        <v>1182</v>
      </c>
      <c r="H19" s="6">
        <v>1163</v>
      </c>
      <c r="I19" s="6">
        <f t="shared" si="0"/>
        <v>8165</v>
      </c>
      <c r="J19" s="24">
        <f t="shared" si="1"/>
        <v>10</v>
      </c>
    </row>
    <row r="20" spans="1:10">
      <c r="A20" s="2" t="s">
        <v>15</v>
      </c>
      <c r="B20" s="4">
        <v>1549</v>
      </c>
      <c r="C20" s="5">
        <v>1637</v>
      </c>
      <c r="D20" s="7">
        <v>1588</v>
      </c>
      <c r="E20" s="5">
        <v>1545</v>
      </c>
      <c r="F20" s="7">
        <v>1640</v>
      </c>
      <c r="G20" s="5">
        <v>1632</v>
      </c>
      <c r="H20" s="6">
        <v>1529</v>
      </c>
      <c r="I20" s="6">
        <f t="shared" si="0"/>
        <v>11120</v>
      </c>
      <c r="J20" s="24">
        <f t="shared" si="1"/>
        <v>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/>
  </sheetViews>
  <sheetFormatPr defaultRowHeight="13.5"/>
  <cols>
    <col min="1" max="1" width="14.625" customWidth="1"/>
    <col min="2" max="8" width="8.625" customWidth="1"/>
    <col min="9" max="9" width="10.625" customWidth="1"/>
  </cols>
  <sheetData>
    <row r="1" spans="1:9">
      <c r="A1" s="1" t="s">
        <v>148</v>
      </c>
      <c r="B1" s="1"/>
      <c r="C1" s="1"/>
      <c r="D1" s="1"/>
      <c r="E1" s="1"/>
      <c r="F1" s="1"/>
      <c r="G1" s="1"/>
    </row>
    <row r="2" spans="1:9">
      <c r="A2" s="1"/>
      <c r="B2" s="1"/>
      <c r="C2" s="1"/>
      <c r="D2" s="1"/>
      <c r="E2" s="1"/>
      <c r="F2" s="1"/>
      <c r="G2" s="1"/>
    </row>
    <row r="3" spans="1:9">
      <c r="A3" s="1" t="s">
        <v>26</v>
      </c>
      <c r="B3" s="1"/>
      <c r="C3" s="1"/>
      <c r="D3" s="1"/>
      <c r="E3" s="1"/>
      <c r="F3" s="1"/>
      <c r="G3" s="1"/>
    </row>
    <row r="4" spans="1:9">
      <c r="A4" s="1"/>
      <c r="B4" s="1"/>
      <c r="C4" s="1"/>
      <c r="D4" s="1"/>
      <c r="E4" s="1"/>
      <c r="F4" s="1"/>
      <c r="G4" s="1"/>
      <c r="I4" s="3" t="s">
        <v>24</v>
      </c>
    </row>
    <row r="5" spans="1:9">
      <c r="A5" s="8" t="s">
        <v>0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</row>
    <row r="6" spans="1:9">
      <c r="A6" s="2" t="s">
        <v>1</v>
      </c>
      <c r="B6" s="4">
        <v>1371</v>
      </c>
      <c r="C6" s="5">
        <v>1410</v>
      </c>
      <c r="D6" s="5">
        <v>1323</v>
      </c>
      <c r="E6" s="5">
        <v>1255</v>
      </c>
      <c r="F6" s="5">
        <v>1397</v>
      </c>
      <c r="G6" s="5">
        <v>1433</v>
      </c>
      <c r="H6" s="6">
        <v>1389</v>
      </c>
      <c r="I6" s="6">
        <f t="shared" ref="I6:I21" si="0">AVERAGE(B6:H6)</f>
        <v>1368.2857142857142</v>
      </c>
    </row>
    <row r="7" spans="1:9">
      <c r="A7" s="2" t="s">
        <v>2</v>
      </c>
      <c r="B7" s="4">
        <v>1735</v>
      </c>
      <c r="C7" s="5">
        <v>1820</v>
      </c>
      <c r="D7" s="7">
        <v>1637</v>
      </c>
      <c r="E7" s="5">
        <v>1740</v>
      </c>
      <c r="F7" s="7">
        <v>1893</v>
      </c>
      <c r="G7" s="5">
        <v>1654</v>
      </c>
      <c r="H7" s="6">
        <v>1530</v>
      </c>
      <c r="I7" s="6">
        <f t="shared" si="0"/>
        <v>1715.5714285714287</v>
      </c>
    </row>
    <row r="8" spans="1:9">
      <c r="A8" s="2" t="s">
        <v>3</v>
      </c>
      <c r="B8" s="4">
        <v>1023</v>
      </c>
      <c r="C8" s="5">
        <v>1135</v>
      </c>
      <c r="D8" s="5">
        <v>1229</v>
      </c>
      <c r="E8" s="5">
        <v>1033</v>
      </c>
      <c r="F8" s="5">
        <v>1089</v>
      </c>
      <c r="G8" s="5">
        <v>1145</v>
      </c>
      <c r="H8" s="6">
        <v>1204</v>
      </c>
      <c r="I8" s="6">
        <f t="shared" si="0"/>
        <v>1122.5714285714287</v>
      </c>
    </row>
    <row r="9" spans="1:9">
      <c r="A9" s="2" t="s">
        <v>4</v>
      </c>
      <c r="B9" s="4">
        <v>1493</v>
      </c>
      <c r="C9" s="5">
        <v>1533</v>
      </c>
      <c r="D9" s="7">
        <v>1549</v>
      </c>
      <c r="E9" s="5">
        <v>1610</v>
      </c>
      <c r="F9" s="7">
        <v>1544</v>
      </c>
      <c r="G9" s="5">
        <v>1443</v>
      </c>
      <c r="H9" s="6">
        <v>1535</v>
      </c>
      <c r="I9" s="6">
        <f t="shared" si="0"/>
        <v>1529.5714285714287</v>
      </c>
    </row>
    <row r="10" spans="1:9">
      <c r="A10" s="2" t="s">
        <v>5</v>
      </c>
      <c r="B10" s="4">
        <v>1942</v>
      </c>
      <c r="C10" s="5">
        <v>2031</v>
      </c>
      <c r="D10" s="5">
        <v>1929</v>
      </c>
      <c r="E10" s="5">
        <v>1843</v>
      </c>
      <c r="F10" s="7">
        <v>1791</v>
      </c>
      <c r="G10" s="5">
        <v>1845</v>
      </c>
      <c r="H10" s="6">
        <v>1883</v>
      </c>
      <c r="I10" s="6">
        <f t="shared" si="0"/>
        <v>1894.8571428571429</v>
      </c>
    </row>
    <row r="11" spans="1:9">
      <c r="A11" s="2" t="s">
        <v>6</v>
      </c>
      <c r="B11" s="4">
        <v>993</v>
      </c>
      <c r="C11" s="5">
        <v>1005</v>
      </c>
      <c r="D11" s="5">
        <v>987</v>
      </c>
      <c r="E11" s="5">
        <v>1011</v>
      </c>
      <c r="F11" s="7">
        <v>969</v>
      </c>
      <c r="G11" s="5">
        <v>990</v>
      </c>
      <c r="H11" s="6">
        <v>1004</v>
      </c>
      <c r="I11" s="6">
        <f t="shared" si="0"/>
        <v>994.14285714285711</v>
      </c>
    </row>
    <row r="12" spans="1:9">
      <c r="A12" s="2" t="s">
        <v>7</v>
      </c>
      <c r="B12" s="4">
        <v>1373</v>
      </c>
      <c r="C12" s="5">
        <v>1394</v>
      </c>
      <c r="D12" s="7">
        <v>1470</v>
      </c>
      <c r="E12" s="5">
        <v>1315</v>
      </c>
      <c r="F12" s="7">
        <v>1406</v>
      </c>
      <c r="G12" s="5">
        <v>1399</v>
      </c>
      <c r="H12" s="6">
        <v>1378</v>
      </c>
      <c r="I12" s="6">
        <f t="shared" si="0"/>
        <v>1390.7142857142858</v>
      </c>
    </row>
    <row r="13" spans="1:9">
      <c r="A13" s="2" t="s">
        <v>8</v>
      </c>
      <c r="B13" s="4">
        <v>1144</v>
      </c>
      <c r="C13" s="5">
        <v>1098</v>
      </c>
      <c r="D13" s="5">
        <v>1245</v>
      </c>
      <c r="E13" s="5">
        <v>1137</v>
      </c>
      <c r="F13" s="7">
        <v>1165</v>
      </c>
      <c r="G13" s="5">
        <v>1180</v>
      </c>
      <c r="H13" s="6">
        <v>1211</v>
      </c>
      <c r="I13" s="6">
        <f t="shared" si="0"/>
        <v>1168.5714285714287</v>
      </c>
    </row>
    <row r="14" spans="1:9">
      <c r="A14" s="2" t="s">
        <v>9</v>
      </c>
      <c r="B14" s="4">
        <v>930</v>
      </c>
      <c r="C14" s="5">
        <v>947</v>
      </c>
      <c r="D14" s="5">
        <v>988</v>
      </c>
      <c r="E14" s="5">
        <v>932</v>
      </c>
      <c r="F14" s="7">
        <v>1001</v>
      </c>
      <c r="G14" s="5">
        <v>985</v>
      </c>
      <c r="H14" s="6">
        <v>931</v>
      </c>
      <c r="I14" s="6">
        <f t="shared" si="0"/>
        <v>959.14285714285711</v>
      </c>
    </row>
    <row r="15" spans="1:9">
      <c r="A15" s="2" t="s">
        <v>10</v>
      </c>
      <c r="B15" s="4">
        <v>1793</v>
      </c>
      <c r="C15" s="5">
        <v>1845</v>
      </c>
      <c r="D15" s="7">
        <v>1819</v>
      </c>
      <c r="E15" s="5">
        <v>1742</v>
      </c>
      <c r="F15" s="7">
        <v>1730</v>
      </c>
      <c r="G15" s="5">
        <v>1815</v>
      </c>
      <c r="H15" s="6">
        <v>1879</v>
      </c>
      <c r="I15" s="6">
        <f t="shared" si="0"/>
        <v>1803.2857142857142</v>
      </c>
    </row>
    <row r="16" spans="1:9">
      <c r="A16" s="2" t="s">
        <v>11</v>
      </c>
      <c r="B16" s="4">
        <v>1094</v>
      </c>
      <c r="C16" s="5">
        <v>1043</v>
      </c>
      <c r="D16" s="7">
        <v>994</v>
      </c>
      <c r="E16" s="5">
        <v>1032</v>
      </c>
      <c r="F16" s="7">
        <v>1088</v>
      </c>
      <c r="G16" s="5">
        <v>1059</v>
      </c>
      <c r="H16" s="6">
        <v>1101</v>
      </c>
      <c r="I16" s="6">
        <f t="shared" si="0"/>
        <v>1058.7142857142858</v>
      </c>
    </row>
    <row r="17" spans="1:9">
      <c r="A17" s="2" t="s">
        <v>12</v>
      </c>
      <c r="B17" s="4">
        <v>1163</v>
      </c>
      <c r="C17" s="5">
        <v>1204</v>
      </c>
      <c r="D17" s="7">
        <v>1166</v>
      </c>
      <c r="E17" s="5">
        <v>1180</v>
      </c>
      <c r="F17" s="7">
        <v>1201</v>
      </c>
      <c r="G17" s="5">
        <v>1149</v>
      </c>
      <c r="H17" s="6">
        <v>1186</v>
      </c>
      <c r="I17" s="6">
        <f t="shared" si="0"/>
        <v>1178.4285714285713</v>
      </c>
    </row>
    <row r="18" spans="1:9">
      <c r="A18" s="2" t="s">
        <v>13</v>
      </c>
      <c r="B18" s="4">
        <v>913</v>
      </c>
      <c r="C18" s="5">
        <v>901</v>
      </c>
      <c r="D18" s="5">
        <v>934</v>
      </c>
      <c r="E18" s="5">
        <v>922</v>
      </c>
      <c r="F18" s="7">
        <v>904</v>
      </c>
      <c r="G18" s="5">
        <v>899</v>
      </c>
      <c r="H18" s="6">
        <v>919</v>
      </c>
      <c r="I18" s="6">
        <f t="shared" si="0"/>
        <v>913.14285714285711</v>
      </c>
    </row>
    <row r="19" spans="1:9">
      <c r="A19" s="2" t="s">
        <v>14</v>
      </c>
      <c r="B19" s="4">
        <v>1044</v>
      </c>
      <c r="C19" s="5">
        <v>1239</v>
      </c>
      <c r="D19" s="7">
        <v>1187</v>
      </c>
      <c r="E19" s="5">
        <v>1149</v>
      </c>
      <c r="F19" s="7">
        <v>1201</v>
      </c>
      <c r="G19" s="5">
        <v>1182</v>
      </c>
      <c r="H19" s="6">
        <v>1163</v>
      </c>
      <c r="I19" s="6">
        <f t="shared" si="0"/>
        <v>1166.4285714285713</v>
      </c>
    </row>
    <row r="20" spans="1:9">
      <c r="A20" s="2" t="s">
        <v>15</v>
      </c>
      <c r="B20" s="4">
        <v>1549</v>
      </c>
      <c r="C20" s="5">
        <v>1637</v>
      </c>
      <c r="D20" s="7">
        <v>1588</v>
      </c>
      <c r="E20" s="5">
        <v>1545</v>
      </c>
      <c r="F20" s="7">
        <v>1640</v>
      </c>
      <c r="G20" s="5">
        <v>1632</v>
      </c>
      <c r="H20" s="6">
        <v>1529</v>
      </c>
      <c r="I20" s="6">
        <f t="shared" si="0"/>
        <v>1588.5714285714287</v>
      </c>
    </row>
    <row r="21" spans="1:9">
      <c r="A21" s="8" t="s">
        <v>25</v>
      </c>
      <c r="B21" s="6">
        <f t="shared" ref="B21:H21" si="1">AVERAGE(B6:B20)</f>
        <v>1304</v>
      </c>
      <c r="C21" s="6">
        <f t="shared" si="1"/>
        <v>1349.4666666666667</v>
      </c>
      <c r="D21" s="6">
        <f t="shared" si="1"/>
        <v>1336.3333333333333</v>
      </c>
      <c r="E21" s="6">
        <f t="shared" si="1"/>
        <v>1296.4000000000001</v>
      </c>
      <c r="F21" s="6">
        <f t="shared" si="1"/>
        <v>1334.6</v>
      </c>
      <c r="G21" s="6">
        <f t="shared" si="1"/>
        <v>1320.6666666666667</v>
      </c>
      <c r="H21" s="6">
        <f t="shared" si="1"/>
        <v>1322.8</v>
      </c>
      <c r="I21" s="6">
        <f t="shared" si="0"/>
        <v>1323.4666666666669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.625" bestFit="1" customWidth="1"/>
  </cols>
  <sheetData>
    <row r="1" spans="1:7">
      <c r="A1" t="s">
        <v>164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172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1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1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1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1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1">
        <v>0</v>
      </c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1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1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1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1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1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1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1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1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1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1">
        <v>0</v>
      </c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1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1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1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1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1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1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1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1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1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1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1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1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1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1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1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1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1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1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1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1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1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1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1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1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1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1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1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1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1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1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1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1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1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1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1">
        <v>34</v>
      </c>
    </row>
    <row r="57" spans="1:7">
      <c r="B57" s="16" t="s">
        <v>144</v>
      </c>
      <c r="E57" s="17"/>
      <c r="G57" s="17">
        <f>SMALL(G6:G55,2)</f>
        <v>0</v>
      </c>
    </row>
    <row r="58" spans="1:7">
      <c r="B58" s="16" t="s">
        <v>145</v>
      </c>
      <c r="G58" s="17">
        <f>SMALL(G6:G55,3)</f>
        <v>2</v>
      </c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/>
  </sheetViews>
  <sheetFormatPr defaultRowHeight="13.5"/>
  <cols>
    <col min="1" max="1" width="14.625" customWidth="1"/>
    <col min="2" max="8" width="8.625" customWidth="1"/>
    <col min="9" max="9" width="10.625" customWidth="1"/>
  </cols>
  <sheetData>
    <row r="1" spans="1:9">
      <c r="A1" s="1" t="s">
        <v>149</v>
      </c>
      <c r="B1" s="1"/>
      <c r="C1" s="1"/>
      <c r="D1" s="1"/>
      <c r="E1" s="1"/>
      <c r="F1" s="1"/>
      <c r="G1" s="1"/>
    </row>
    <row r="2" spans="1:9">
      <c r="A2" s="1"/>
      <c r="B2" s="1"/>
      <c r="C2" s="1"/>
      <c r="D2" s="1"/>
      <c r="E2" s="1"/>
      <c r="F2" s="1"/>
      <c r="G2" s="1"/>
    </row>
    <row r="3" spans="1:9">
      <c r="A3" s="1" t="s">
        <v>26</v>
      </c>
      <c r="B3" s="1"/>
      <c r="C3" s="1"/>
      <c r="D3" s="1"/>
      <c r="E3" s="1"/>
      <c r="F3" s="1"/>
      <c r="G3" s="1"/>
    </row>
    <row r="4" spans="1:9">
      <c r="A4" s="1"/>
      <c r="B4" s="1"/>
      <c r="C4" s="1"/>
      <c r="D4" s="1"/>
      <c r="E4" s="1"/>
      <c r="F4" s="1"/>
      <c r="G4" s="1"/>
      <c r="I4" s="3" t="s">
        <v>24</v>
      </c>
    </row>
    <row r="5" spans="1:9">
      <c r="A5" s="8" t="s">
        <v>0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</row>
    <row r="6" spans="1:9">
      <c r="A6" s="2" t="s">
        <v>1</v>
      </c>
      <c r="B6" s="4">
        <v>1371</v>
      </c>
      <c r="C6" s="5" t="s">
        <v>28</v>
      </c>
      <c r="D6" s="5" t="s">
        <v>28</v>
      </c>
      <c r="E6" s="5">
        <v>1255</v>
      </c>
      <c r="F6" s="5">
        <v>1397</v>
      </c>
      <c r="G6" s="5">
        <v>1433</v>
      </c>
      <c r="H6" s="6">
        <v>1389</v>
      </c>
      <c r="I6" s="6">
        <f>AVERAGEA(B6:H6)</f>
        <v>977.85714285714289</v>
      </c>
    </row>
    <row r="7" spans="1:9">
      <c r="A7" s="2" t="s">
        <v>2</v>
      </c>
      <c r="B7" s="4">
        <v>1735</v>
      </c>
      <c r="C7" s="5">
        <v>1820</v>
      </c>
      <c r="D7" s="5">
        <v>1637</v>
      </c>
      <c r="E7" s="5">
        <v>1740</v>
      </c>
      <c r="F7" s="7">
        <v>1893</v>
      </c>
      <c r="G7" s="5">
        <v>1654</v>
      </c>
      <c r="H7" s="6">
        <v>1530</v>
      </c>
      <c r="I7" s="6">
        <f t="shared" ref="I7:I10" si="0">AVERAGEA(B7:H7)</f>
        <v>1715.5714285714287</v>
      </c>
    </row>
    <row r="8" spans="1:9">
      <c r="A8" s="2" t="s">
        <v>3</v>
      </c>
      <c r="B8" s="4">
        <v>1023</v>
      </c>
      <c r="C8" s="5">
        <v>1135</v>
      </c>
      <c r="D8" s="5">
        <v>1229</v>
      </c>
      <c r="E8" s="5">
        <v>1033</v>
      </c>
      <c r="F8" s="5">
        <v>1089</v>
      </c>
      <c r="G8" s="5">
        <v>1145</v>
      </c>
      <c r="H8" s="6">
        <v>1204</v>
      </c>
      <c r="I8" s="6">
        <f t="shared" si="0"/>
        <v>1122.5714285714287</v>
      </c>
    </row>
    <row r="9" spans="1:9">
      <c r="A9" s="2" t="s">
        <v>4</v>
      </c>
      <c r="B9" s="4">
        <v>1493</v>
      </c>
      <c r="C9" s="5">
        <v>1533</v>
      </c>
      <c r="D9" s="7">
        <v>1549</v>
      </c>
      <c r="E9" s="5" t="s">
        <v>27</v>
      </c>
      <c r="F9" s="7">
        <v>1544</v>
      </c>
      <c r="G9" s="5">
        <v>1443</v>
      </c>
      <c r="H9" s="6">
        <v>1535</v>
      </c>
      <c r="I9" s="6">
        <f t="shared" si="0"/>
        <v>1299.5714285714287</v>
      </c>
    </row>
    <row r="10" spans="1:9">
      <c r="A10" s="2" t="s">
        <v>5</v>
      </c>
      <c r="B10" s="4">
        <v>1942</v>
      </c>
      <c r="C10" s="5">
        <v>2031</v>
      </c>
      <c r="D10" s="5">
        <v>1929</v>
      </c>
      <c r="E10" s="5">
        <v>1843</v>
      </c>
      <c r="F10" s="7">
        <v>1791</v>
      </c>
      <c r="G10" s="5">
        <v>1845</v>
      </c>
      <c r="H10" s="6">
        <v>1883</v>
      </c>
      <c r="I10" s="6">
        <f t="shared" si="0"/>
        <v>1894.8571428571429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.625" bestFit="1" customWidth="1"/>
  </cols>
  <sheetData>
    <row r="1" spans="1:7">
      <c r="A1" t="s">
        <v>150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1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1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1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1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1">
        <v>0</v>
      </c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1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1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1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1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1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1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1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1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1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1">
        <v>0</v>
      </c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1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1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1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1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1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1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1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1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1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1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1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1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1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1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1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1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1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1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1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1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1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1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1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1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1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1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1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1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1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1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1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1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1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1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1">
        <v>34</v>
      </c>
    </row>
    <row r="57" spans="1:7">
      <c r="B57" s="16" t="s">
        <v>123</v>
      </c>
      <c r="E57" s="22">
        <f>AVERAGEIF(C6:C55,"男",E6:E55)</f>
        <v>37.479999999999997</v>
      </c>
    </row>
    <row r="58" spans="1:7">
      <c r="B58" s="16" t="s">
        <v>124</v>
      </c>
      <c r="E58" s="22">
        <f>AVERAGEIF(C6:C55,"女",E6:E55)</f>
        <v>39.32</v>
      </c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" bestFit="1" customWidth="1"/>
  </cols>
  <sheetData>
    <row r="1" spans="1:7">
      <c r="A1" t="s">
        <v>151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1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1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1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1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1">
        <v>0</v>
      </c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1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1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1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1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1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1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1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1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1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1">
        <v>0</v>
      </c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1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1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1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1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1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1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1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1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1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1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1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1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1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1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1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1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1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1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1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1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1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1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1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1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1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1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1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1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1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1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1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1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1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1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1">
        <v>34</v>
      </c>
    </row>
    <row r="57" spans="1:7">
      <c r="B57" s="16" t="s">
        <v>126</v>
      </c>
      <c r="E57" s="17"/>
      <c r="G57" s="17">
        <f>AVERAGEIFS(G6:G55,C6:C55,"男",E6:E55,"&lt;=40")</f>
        <v>9.0666666666666664</v>
      </c>
    </row>
    <row r="58" spans="1:7">
      <c r="B58" s="16" t="s">
        <v>127</v>
      </c>
      <c r="G58" s="17">
        <f>AVERAGEIFS(G6:G55,C6:C55,"女",E6:E55,"&lt;=40")</f>
        <v>9.5</v>
      </c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" bestFit="1" customWidth="1"/>
  </cols>
  <sheetData>
    <row r="1" spans="1:7">
      <c r="A1" t="s">
        <v>152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167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1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1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1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1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1">
        <v>0</v>
      </c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1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1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1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1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1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1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1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1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1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1">
        <v>0</v>
      </c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1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1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1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1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1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1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1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1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1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1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1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1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1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1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1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1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1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1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1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1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1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1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1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1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1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1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1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1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1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1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1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1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1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1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1">
        <v>34</v>
      </c>
    </row>
    <row r="57" spans="1:7">
      <c r="A57" s="19" t="s">
        <v>128</v>
      </c>
      <c r="B57" s="16"/>
      <c r="E57" s="17"/>
      <c r="G57" s="17">
        <f>COUNT(G6:G55)</f>
        <v>50</v>
      </c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" bestFit="1" customWidth="1"/>
  </cols>
  <sheetData>
    <row r="1" spans="1:7">
      <c r="A1" t="s">
        <v>153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168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1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1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1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1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1">
        <v>0</v>
      </c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1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1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1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1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1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1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1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1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1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1">
        <v>0</v>
      </c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1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1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1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1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1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1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1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1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1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1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1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1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1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1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1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1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1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1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1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1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1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1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1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1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1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1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1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1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1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1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1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1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1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1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1">
        <v>34</v>
      </c>
    </row>
    <row r="57" spans="1:7">
      <c r="A57" s="19" t="s">
        <v>129</v>
      </c>
      <c r="B57" s="16"/>
      <c r="C57">
        <f>COUNTA(A6:A55)</f>
        <v>50</v>
      </c>
      <c r="E57" s="17"/>
      <c r="G57" s="17"/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" bestFit="1" customWidth="1"/>
  </cols>
  <sheetData>
    <row r="1" spans="1:7">
      <c r="A1" t="s">
        <v>154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5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5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5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5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5"/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5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5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5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5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5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5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5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5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5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5"/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5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5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5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5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5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5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5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5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5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5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5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5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5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5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5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5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5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5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5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5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5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5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5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5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5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5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5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5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5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5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5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5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5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5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5">
        <v>34</v>
      </c>
    </row>
    <row r="57" spans="1:7">
      <c r="A57" s="19" t="s">
        <v>130</v>
      </c>
      <c r="B57" s="16"/>
      <c r="E57" s="17"/>
      <c r="G57" s="17">
        <f>COUNTBLANK(G6:G55)</f>
        <v>2</v>
      </c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9" customWidth="1"/>
    <col min="6" max="6" width="11.625" bestFit="1" customWidth="1"/>
  </cols>
  <sheetData>
    <row r="1" spans="1:7">
      <c r="A1" t="s">
        <v>155</v>
      </c>
    </row>
    <row r="3" spans="1:7">
      <c r="A3" s="1" t="s">
        <v>122</v>
      </c>
      <c r="B3" s="1"/>
      <c r="C3" s="1"/>
      <c r="D3" s="18" t="s">
        <v>125</v>
      </c>
      <c r="E3" s="26">
        <v>42490</v>
      </c>
      <c r="F3" s="27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3" t="s">
        <v>0</v>
      </c>
      <c r="B5" s="14" t="s">
        <v>169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</row>
    <row r="6" spans="1:7">
      <c r="A6" s="12" t="s">
        <v>1</v>
      </c>
      <c r="B6" s="15" t="s">
        <v>35</v>
      </c>
      <c r="C6" s="2" t="s">
        <v>36</v>
      </c>
      <c r="D6" s="9">
        <v>26789</v>
      </c>
      <c r="E6" s="21">
        <v>42</v>
      </c>
      <c r="F6" s="9">
        <v>36982</v>
      </c>
      <c r="G6" s="21">
        <v>15</v>
      </c>
    </row>
    <row r="7" spans="1:7">
      <c r="A7" s="12" t="s">
        <v>2</v>
      </c>
      <c r="B7" s="15" t="s">
        <v>37</v>
      </c>
      <c r="C7" s="2" t="s">
        <v>38</v>
      </c>
      <c r="D7" s="10">
        <v>22944</v>
      </c>
      <c r="E7" s="21">
        <v>53</v>
      </c>
      <c r="F7" s="10">
        <v>31138</v>
      </c>
      <c r="G7" s="21">
        <v>31</v>
      </c>
    </row>
    <row r="8" spans="1:7">
      <c r="A8" s="12" t="s">
        <v>3</v>
      </c>
      <c r="B8" s="15" t="s">
        <v>39</v>
      </c>
      <c r="C8" s="2" t="s">
        <v>36</v>
      </c>
      <c r="D8" s="9">
        <v>31275</v>
      </c>
      <c r="E8" s="21">
        <v>30</v>
      </c>
      <c r="F8" s="9">
        <v>39539</v>
      </c>
      <c r="G8" s="21">
        <v>8</v>
      </c>
    </row>
    <row r="9" spans="1:7">
      <c r="A9" s="12" t="s">
        <v>4</v>
      </c>
      <c r="B9" s="15" t="s">
        <v>40</v>
      </c>
      <c r="C9" s="2" t="s">
        <v>36</v>
      </c>
      <c r="D9" s="10">
        <v>29797</v>
      </c>
      <c r="E9" s="21">
        <v>34</v>
      </c>
      <c r="F9" s="10">
        <v>38443</v>
      </c>
      <c r="G9" s="21">
        <v>11</v>
      </c>
    </row>
    <row r="10" spans="1:7">
      <c r="A10" s="12" t="s">
        <v>5</v>
      </c>
      <c r="B10" s="15" t="s">
        <v>41</v>
      </c>
      <c r="C10" s="2" t="s">
        <v>38</v>
      </c>
      <c r="D10" s="9">
        <v>32867</v>
      </c>
      <c r="E10" s="21">
        <v>26</v>
      </c>
      <c r="F10" s="10">
        <v>42348</v>
      </c>
      <c r="G10" s="21">
        <v>0</v>
      </c>
    </row>
    <row r="11" spans="1:7">
      <c r="A11" s="12" t="s">
        <v>6</v>
      </c>
      <c r="B11" s="15" t="s">
        <v>42</v>
      </c>
      <c r="C11" s="2" t="s">
        <v>36</v>
      </c>
      <c r="D11" s="9">
        <v>28802</v>
      </c>
      <c r="E11" s="21">
        <v>37</v>
      </c>
      <c r="F11" s="10">
        <v>37347</v>
      </c>
      <c r="G11" s="21">
        <v>14</v>
      </c>
    </row>
    <row r="12" spans="1:7">
      <c r="A12" s="12" t="s">
        <v>7</v>
      </c>
      <c r="B12" s="15" t="s">
        <v>43</v>
      </c>
      <c r="C12" s="2" t="s">
        <v>38</v>
      </c>
      <c r="D12" s="10">
        <v>24913</v>
      </c>
      <c r="E12" s="21">
        <v>48</v>
      </c>
      <c r="F12" s="10">
        <v>33695</v>
      </c>
      <c r="G12" s="21">
        <v>24</v>
      </c>
    </row>
    <row r="13" spans="1:7">
      <c r="A13" s="12" t="s">
        <v>8</v>
      </c>
      <c r="B13" s="15" t="s">
        <v>44</v>
      </c>
      <c r="C13" s="2" t="s">
        <v>36</v>
      </c>
      <c r="D13" s="9">
        <v>22764</v>
      </c>
      <c r="E13" s="21">
        <v>54</v>
      </c>
      <c r="F13" s="10">
        <v>31868</v>
      </c>
      <c r="G13" s="21">
        <v>29</v>
      </c>
    </row>
    <row r="14" spans="1:7">
      <c r="A14" s="12" t="s">
        <v>9</v>
      </c>
      <c r="B14" s="15" t="s">
        <v>45</v>
      </c>
      <c r="C14" s="2" t="s">
        <v>38</v>
      </c>
      <c r="D14" s="9">
        <v>25384</v>
      </c>
      <c r="E14" s="21">
        <v>46</v>
      </c>
      <c r="F14" s="10">
        <v>34090</v>
      </c>
      <c r="G14" s="21">
        <v>22</v>
      </c>
    </row>
    <row r="15" spans="1:7">
      <c r="A15" s="12" t="s">
        <v>10</v>
      </c>
      <c r="B15" s="15" t="s">
        <v>46</v>
      </c>
      <c r="C15" s="2" t="s">
        <v>38</v>
      </c>
      <c r="D15" s="10">
        <v>27287</v>
      </c>
      <c r="E15" s="21">
        <v>41</v>
      </c>
      <c r="F15" s="10">
        <v>35551</v>
      </c>
      <c r="G15" s="21">
        <v>18</v>
      </c>
    </row>
    <row r="16" spans="1:7">
      <c r="A16" s="12" t="s">
        <v>11</v>
      </c>
      <c r="B16" s="15" t="s">
        <v>47</v>
      </c>
      <c r="C16" s="2" t="s">
        <v>36</v>
      </c>
      <c r="D16" s="10">
        <v>20181</v>
      </c>
      <c r="E16" s="21">
        <v>61</v>
      </c>
      <c r="F16" s="10">
        <v>28581</v>
      </c>
      <c r="G16" s="21">
        <v>38</v>
      </c>
    </row>
    <row r="17" spans="1:7">
      <c r="A17" s="12" t="s">
        <v>12</v>
      </c>
      <c r="B17" s="15" t="s">
        <v>48</v>
      </c>
      <c r="C17" s="2" t="s">
        <v>38</v>
      </c>
      <c r="D17" s="10">
        <v>28416</v>
      </c>
      <c r="E17" s="21">
        <v>38</v>
      </c>
      <c r="F17" s="10">
        <v>36281</v>
      </c>
      <c r="G17" s="21">
        <v>16</v>
      </c>
    </row>
    <row r="18" spans="1:7">
      <c r="A18" s="12" t="s">
        <v>13</v>
      </c>
      <c r="B18" s="15" t="s">
        <v>49</v>
      </c>
      <c r="C18" s="2" t="s">
        <v>38</v>
      </c>
      <c r="D18" s="9">
        <v>29552</v>
      </c>
      <c r="E18" s="21">
        <v>35</v>
      </c>
      <c r="F18" s="10">
        <v>37712</v>
      </c>
      <c r="G18" s="21">
        <v>13</v>
      </c>
    </row>
    <row r="19" spans="1:7">
      <c r="A19" s="12" t="s">
        <v>14</v>
      </c>
      <c r="B19" s="15" t="s">
        <v>50</v>
      </c>
      <c r="C19" s="2" t="s">
        <v>36</v>
      </c>
      <c r="D19" s="10">
        <v>24993</v>
      </c>
      <c r="E19" s="21">
        <v>47</v>
      </c>
      <c r="F19" s="10">
        <v>34060</v>
      </c>
      <c r="G19" s="21">
        <v>23</v>
      </c>
    </row>
    <row r="20" spans="1:7">
      <c r="A20" s="12" t="s">
        <v>15</v>
      </c>
      <c r="B20" s="15" t="s">
        <v>51</v>
      </c>
      <c r="C20" s="2" t="s">
        <v>38</v>
      </c>
      <c r="D20" s="10">
        <v>34208</v>
      </c>
      <c r="E20" s="21">
        <v>22</v>
      </c>
      <c r="F20" s="10">
        <v>42461</v>
      </c>
      <c r="G20" s="21">
        <v>0</v>
      </c>
    </row>
    <row r="21" spans="1:7">
      <c r="A21" s="12" t="s">
        <v>52</v>
      </c>
      <c r="B21" s="15" t="s">
        <v>53</v>
      </c>
      <c r="C21" s="2" t="s">
        <v>38</v>
      </c>
      <c r="D21" s="10">
        <v>32255</v>
      </c>
      <c r="E21" s="21">
        <v>28</v>
      </c>
      <c r="F21" s="10">
        <v>40269</v>
      </c>
      <c r="G21" s="21">
        <v>6</v>
      </c>
    </row>
    <row r="22" spans="1:7">
      <c r="A22" s="12" t="s">
        <v>54</v>
      </c>
      <c r="B22" s="15" t="s">
        <v>55</v>
      </c>
      <c r="C22" s="2" t="s">
        <v>36</v>
      </c>
      <c r="D22" s="10">
        <v>28767</v>
      </c>
      <c r="E22" s="21">
        <v>37</v>
      </c>
      <c r="F22" s="10">
        <v>36982</v>
      </c>
      <c r="G22" s="21">
        <v>15</v>
      </c>
    </row>
    <row r="23" spans="1:7">
      <c r="A23" s="12" t="s">
        <v>56</v>
      </c>
      <c r="B23" s="15" t="s">
        <v>57</v>
      </c>
      <c r="C23" s="2" t="s">
        <v>36</v>
      </c>
      <c r="D23" s="9">
        <v>26317</v>
      </c>
      <c r="E23" s="21">
        <v>44</v>
      </c>
      <c r="F23" s="10">
        <v>34425</v>
      </c>
      <c r="G23" s="21">
        <v>22</v>
      </c>
    </row>
    <row r="24" spans="1:7">
      <c r="A24" s="12" t="s">
        <v>58</v>
      </c>
      <c r="B24" s="15" t="s">
        <v>59</v>
      </c>
      <c r="C24" s="2" t="s">
        <v>38</v>
      </c>
      <c r="D24" s="10">
        <v>32311</v>
      </c>
      <c r="E24" s="21">
        <v>27</v>
      </c>
      <c r="F24" s="10">
        <v>40773</v>
      </c>
      <c r="G24" s="21">
        <v>4</v>
      </c>
    </row>
    <row r="25" spans="1:7">
      <c r="A25" s="12" t="s">
        <v>60</v>
      </c>
      <c r="B25" s="15" t="s">
        <v>61</v>
      </c>
      <c r="C25" s="2" t="s">
        <v>38</v>
      </c>
      <c r="D25" s="10">
        <v>29926</v>
      </c>
      <c r="E25" s="21">
        <v>34</v>
      </c>
      <c r="F25" s="10">
        <v>38261</v>
      </c>
      <c r="G25" s="21">
        <v>11</v>
      </c>
    </row>
    <row r="26" spans="1:7">
      <c r="A26" s="12" t="s">
        <v>62</v>
      </c>
      <c r="B26" s="15" t="s">
        <v>63</v>
      </c>
      <c r="C26" s="2" t="s">
        <v>36</v>
      </c>
      <c r="D26" s="10">
        <v>29979</v>
      </c>
      <c r="E26" s="21">
        <v>34</v>
      </c>
      <c r="F26" s="10">
        <v>37712</v>
      </c>
      <c r="G26" s="21">
        <v>13</v>
      </c>
    </row>
    <row r="27" spans="1:7">
      <c r="A27" s="12" t="s">
        <v>64</v>
      </c>
      <c r="B27" s="15" t="s">
        <v>65</v>
      </c>
      <c r="C27" s="2" t="s">
        <v>36</v>
      </c>
      <c r="D27" s="10">
        <v>23889</v>
      </c>
      <c r="E27" s="21">
        <v>50</v>
      </c>
      <c r="F27" s="10">
        <v>31868</v>
      </c>
      <c r="G27" s="21">
        <v>29</v>
      </c>
    </row>
    <row r="28" spans="1:7">
      <c r="A28" s="12" t="s">
        <v>66</v>
      </c>
      <c r="B28" s="15" t="s">
        <v>67</v>
      </c>
      <c r="C28" s="2" t="s">
        <v>36</v>
      </c>
      <c r="D28" s="10">
        <v>23349</v>
      </c>
      <c r="E28" s="21">
        <v>52</v>
      </c>
      <c r="F28" s="10">
        <v>31321</v>
      </c>
      <c r="G28" s="21">
        <v>30</v>
      </c>
    </row>
    <row r="29" spans="1:7">
      <c r="A29" s="12" t="s">
        <v>68</v>
      </c>
      <c r="B29" s="15" t="s">
        <v>69</v>
      </c>
      <c r="C29" s="2" t="s">
        <v>38</v>
      </c>
      <c r="D29" s="9">
        <v>26747</v>
      </c>
      <c r="E29" s="21">
        <v>43</v>
      </c>
      <c r="F29" s="10">
        <v>34790</v>
      </c>
      <c r="G29" s="21">
        <v>21</v>
      </c>
    </row>
    <row r="30" spans="1:7">
      <c r="A30" s="12" t="s">
        <v>70</v>
      </c>
      <c r="B30" s="15" t="s">
        <v>71</v>
      </c>
      <c r="C30" s="2" t="s">
        <v>36</v>
      </c>
      <c r="D30" s="10">
        <v>26061</v>
      </c>
      <c r="E30" s="21">
        <v>44</v>
      </c>
      <c r="F30" s="10">
        <v>34243</v>
      </c>
      <c r="G30" s="21">
        <v>22</v>
      </c>
    </row>
    <row r="31" spans="1:7">
      <c r="A31" s="12" t="s">
        <v>72</v>
      </c>
      <c r="B31" s="15" t="s">
        <v>73</v>
      </c>
      <c r="C31" s="2" t="s">
        <v>38</v>
      </c>
      <c r="D31" s="10">
        <v>28375</v>
      </c>
      <c r="E31" s="21">
        <v>38</v>
      </c>
      <c r="F31" s="10">
        <v>36390</v>
      </c>
      <c r="G31" s="21">
        <v>16</v>
      </c>
    </row>
    <row r="32" spans="1:7">
      <c r="A32" s="12" t="s">
        <v>74</v>
      </c>
      <c r="B32" s="15" t="s">
        <v>75</v>
      </c>
      <c r="C32" s="2" t="s">
        <v>36</v>
      </c>
      <c r="D32" s="10">
        <v>32345</v>
      </c>
      <c r="E32" s="21">
        <v>27</v>
      </c>
      <c r="F32" s="10">
        <v>40452</v>
      </c>
      <c r="G32" s="21">
        <v>5</v>
      </c>
    </row>
    <row r="33" spans="1:7">
      <c r="A33" s="12" t="s">
        <v>76</v>
      </c>
      <c r="B33" s="15" t="s">
        <v>77</v>
      </c>
      <c r="C33" s="2" t="s">
        <v>38</v>
      </c>
      <c r="D33" s="10">
        <v>21950</v>
      </c>
      <c r="E33" s="21">
        <v>56</v>
      </c>
      <c r="F33" s="10">
        <v>30042</v>
      </c>
      <c r="G33" s="21">
        <v>34</v>
      </c>
    </row>
    <row r="34" spans="1:7">
      <c r="A34" s="12" t="s">
        <v>78</v>
      </c>
      <c r="B34" s="15" t="s">
        <v>79</v>
      </c>
      <c r="C34" s="2" t="s">
        <v>36</v>
      </c>
      <c r="D34" s="10">
        <v>32782</v>
      </c>
      <c r="E34" s="21">
        <v>26</v>
      </c>
      <c r="F34" s="10">
        <v>40817</v>
      </c>
      <c r="G34" s="21">
        <v>4</v>
      </c>
    </row>
    <row r="35" spans="1:7">
      <c r="A35" s="12" t="s">
        <v>80</v>
      </c>
      <c r="B35" s="15" t="s">
        <v>81</v>
      </c>
      <c r="C35" s="2" t="s">
        <v>38</v>
      </c>
      <c r="D35" s="9">
        <v>33530</v>
      </c>
      <c r="E35" s="21">
        <v>24</v>
      </c>
      <c r="F35" s="10">
        <v>41548</v>
      </c>
      <c r="G35" s="21">
        <v>2</v>
      </c>
    </row>
    <row r="36" spans="1:7">
      <c r="A36" s="12" t="s">
        <v>82</v>
      </c>
      <c r="B36" s="15" t="s">
        <v>83</v>
      </c>
      <c r="C36" s="2" t="s">
        <v>36</v>
      </c>
      <c r="D36" s="10">
        <v>32725</v>
      </c>
      <c r="E36" s="21">
        <v>26</v>
      </c>
      <c r="F36" s="10">
        <v>40634</v>
      </c>
      <c r="G36" s="21">
        <v>5</v>
      </c>
    </row>
    <row r="37" spans="1:7">
      <c r="A37" s="12" t="s">
        <v>84</v>
      </c>
      <c r="B37" s="15" t="s">
        <v>85</v>
      </c>
      <c r="C37" s="2" t="s">
        <v>38</v>
      </c>
      <c r="D37" s="10">
        <v>28799</v>
      </c>
      <c r="E37" s="21">
        <v>37</v>
      </c>
      <c r="F37" s="10">
        <v>36982</v>
      </c>
      <c r="G37" s="21">
        <v>15</v>
      </c>
    </row>
    <row r="38" spans="1:7">
      <c r="A38" s="12" t="s">
        <v>86</v>
      </c>
      <c r="B38" s="15" t="s">
        <v>87</v>
      </c>
      <c r="C38" s="2" t="s">
        <v>38</v>
      </c>
      <c r="D38" s="10">
        <v>25412</v>
      </c>
      <c r="E38" s="21">
        <v>46</v>
      </c>
      <c r="F38" s="10">
        <v>33512</v>
      </c>
      <c r="G38" s="21">
        <v>24</v>
      </c>
    </row>
    <row r="39" spans="1:7">
      <c r="A39" s="12" t="s">
        <v>88</v>
      </c>
      <c r="B39" s="15" t="s">
        <v>89</v>
      </c>
      <c r="C39" s="2" t="s">
        <v>38</v>
      </c>
      <c r="D39" s="10">
        <v>27659</v>
      </c>
      <c r="E39" s="21">
        <v>40</v>
      </c>
      <c r="F39" s="10">
        <v>35660</v>
      </c>
      <c r="G39" s="21">
        <v>18</v>
      </c>
    </row>
    <row r="40" spans="1:7">
      <c r="A40" s="12" t="s">
        <v>90</v>
      </c>
      <c r="B40" s="15" t="s">
        <v>91</v>
      </c>
      <c r="C40" s="2" t="s">
        <v>36</v>
      </c>
      <c r="D40" s="10">
        <v>28665</v>
      </c>
      <c r="E40" s="21">
        <v>37</v>
      </c>
      <c r="F40" s="10">
        <v>37530</v>
      </c>
      <c r="G40" s="21">
        <v>13</v>
      </c>
    </row>
    <row r="41" spans="1:7">
      <c r="A41" s="12" t="s">
        <v>92</v>
      </c>
      <c r="B41" s="15" t="s">
        <v>93</v>
      </c>
      <c r="C41" s="2" t="s">
        <v>36</v>
      </c>
      <c r="D41" s="10">
        <v>31785</v>
      </c>
      <c r="E41" s="21">
        <v>29</v>
      </c>
      <c r="F41" s="10">
        <v>39904</v>
      </c>
      <c r="G41" s="21">
        <v>7</v>
      </c>
    </row>
    <row r="42" spans="1:7">
      <c r="A42" s="12" t="s">
        <v>94</v>
      </c>
      <c r="B42" s="15" t="s">
        <v>95</v>
      </c>
      <c r="C42" s="2" t="s">
        <v>38</v>
      </c>
      <c r="D42" s="10">
        <v>33188</v>
      </c>
      <c r="E42" s="21">
        <v>25</v>
      </c>
      <c r="F42" s="10">
        <v>41183</v>
      </c>
      <c r="G42" s="21">
        <v>3</v>
      </c>
    </row>
    <row r="43" spans="1:7">
      <c r="A43" s="12" t="s">
        <v>96</v>
      </c>
      <c r="B43" s="15" t="s">
        <v>97</v>
      </c>
      <c r="C43" s="2" t="s">
        <v>36</v>
      </c>
      <c r="D43" s="10">
        <v>24733</v>
      </c>
      <c r="E43" s="21">
        <v>48</v>
      </c>
      <c r="F43" s="10">
        <v>32599</v>
      </c>
      <c r="G43" s="21">
        <v>27</v>
      </c>
    </row>
    <row r="44" spans="1:7">
      <c r="A44" s="12" t="s">
        <v>98</v>
      </c>
      <c r="B44" s="15" t="s">
        <v>99</v>
      </c>
      <c r="C44" s="2" t="s">
        <v>36</v>
      </c>
      <c r="D44" s="9">
        <v>30402</v>
      </c>
      <c r="E44" s="21">
        <v>33</v>
      </c>
      <c r="F44" s="10">
        <v>38443</v>
      </c>
      <c r="G44" s="21">
        <v>11</v>
      </c>
    </row>
    <row r="45" spans="1:7">
      <c r="A45" s="12" t="s">
        <v>100</v>
      </c>
      <c r="B45" s="15" t="s">
        <v>101</v>
      </c>
      <c r="C45" s="2" t="s">
        <v>38</v>
      </c>
      <c r="D45" s="10">
        <v>28231</v>
      </c>
      <c r="E45" s="21">
        <v>39</v>
      </c>
      <c r="F45" s="10">
        <v>36251</v>
      </c>
      <c r="G45" s="21">
        <v>17</v>
      </c>
    </row>
    <row r="46" spans="1:7">
      <c r="A46" s="12" t="s">
        <v>102</v>
      </c>
      <c r="B46" s="15" t="s">
        <v>103</v>
      </c>
      <c r="C46" s="2" t="s">
        <v>38</v>
      </c>
      <c r="D46" s="10">
        <v>32133</v>
      </c>
      <c r="E46" s="21">
        <v>28</v>
      </c>
      <c r="F46" s="10">
        <v>39904</v>
      </c>
      <c r="G46" s="21">
        <v>7</v>
      </c>
    </row>
    <row r="47" spans="1:7">
      <c r="A47" s="12" t="s">
        <v>104</v>
      </c>
      <c r="B47" s="15" t="s">
        <v>105</v>
      </c>
      <c r="C47" s="2" t="s">
        <v>36</v>
      </c>
      <c r="D47" s="9">
        <v>24978</v>
      </c>
      <c r="E47" s="21">
        <v>47</v>
      </c>
      <c r="F47" s="10">
        <v>33007</v>
      </c>
      <c r="G47" s="21">
        <v>25</v>
      </c>
    </row>
    <row r="48" spans="1:7">
      <c r="A48" s="12" t="s">
        <v>106</v>
      </c>
      <c r="B48" s="15" t="s">
        <v>107</v>
      </c>
      <c r="C48" s="2" t="s">
        <v>36</v>
      </c>
      <c r="D48" s="10">
        <v>29302</v>
      </c>
      <c r="E48" s="21">
        <v>36</v>
      </c>
      <c r="F48" s="10">
        <v>37712</v>
      </c>
      <c r="G48" s="21">
        <v>13</v>
      </c>
    </row>
    <row r="49" spans="1:7">
      <c r="A49" s="12" t="s">
        <v>108</v>
      </c>
      <c r="B49" s="15" t="s">
        <v>109</v>
      </c>
      <c r="C49" s="2" t="s">
        <v>38</v>
      </c>
      <c r="D49" s="10">
        <v>25075</v>
      </c>
      <c r="E49" s="21">
        <v>47</v>
      </c>
      <c r="F49" s="10">
        <v>32738</v>
      </c>
      <c r="G49" s="21">
        <v>26</v>
      </c>
    </row>
    <row r="50" spans="1:7">
      <c r="A50" s="12" t="s">
        <v>110</v>
      </c>
      <c r="B50" s="15" t="s">
        <v>111</v>
      </c>
      <c r="C50" s="2" t="s">
        <v>36</v>
      </c>
      <c r="D50" s="10">
        <v>33801</v>
      </c>
      <c r="E50" s="21">
        <v>23</v>
      </c>
      <c r="F50" s="10">
        <v>41365</v>
      </c>
      <c r="G50" s="21">
        <v>3</v>
      </c>
    </row>
    <row r="51" spans="1:7" ht="14.25">
      <c r="A51" s="12" t="s">
        <v>112</v>
      </c>
      <c r="B51" s="15" t="s">
        <v>113</v>
      </c>
      <c r="C51" s="2" t="s">
        <v>36</v>
      </c>
      <c r="D51" s="11">
        <v>29790</v>
      </c>
      <c r="E51" s="21">
        <v>34</v>
      </c>
      <c r="F51" s="10">
        <v>38261</v>
      </c>
      <c r="G51" s="21">
        <v>11</v>
      </c>
    </row>
    <row r="52" spans="1:7" ht="14.25">
      <c r="A52" s="12" t="s">
        <v>114</v>
      </c>
      <c r="B52" s="15" t="s">
        <v>115</v>
      </c>
      <c r="C52" s="2" t="s">
        <v>38</v>
      </c>
      <c r="D52" s="11">
        <v>31291</v>
      </c>
      <c r="E52" s="21">
        <v>30</v>
      </c>
      <c r="F52" s="10">
        <v>39539</v>
      </c>
      <c r="G52" s="21">
        <v>8</v>
      </c>
    </row>
    <row r="53" spans="1:7" ht="14.25">
      <c r="A53" s="12" t="s">
        <v>116</v>
      </c>
      <c r="B53" s="15" t="s">
        <v>117</v>
      </c>
      <c r="C53" s="2" t="s">
        <v>38</v>
      </c>
      <c r="D53" s="11">
        <v>25794</v>
      </c>
      <c r="E53" s="21">
        <v>45</v>
      </c>
      <c r="F53" s="10">
        <v>33695</v>
      </c>
      <c r="G53" s="21">
        <v>24</v>
      </c>
    </row>
    <row r="54" spans="1:7" ht="14.25">
      <c r="A54" s="12" t="s">
        <v>118</v>
      </c>
      <c r="B54" s="15" t="s">
        <v>119</v>
      </c>
      <c r="C54" s="2" t="s">
        <v>38</v>
      </c>
      <c r="D54" s="11">
        <v>27321</v>
      </c>
      <c r="E54" s="21">
        <v>41</v>
      </c>
      <c r="F54" s="10">
        <v>35704</v>
      </c>
      <c r="G54" s="21">
        <v>18</v>
      </c>
    </row>
    <row r="55" spans="1:7" ht="14.25">
      <c r="A55" s="12" t="s">
        <v>120</v>
      </c>
      <c r="B55" s="15" t="s">
        <v>121</v>
      </c>
      <c r="C55" s="2" t="s">
        <v>36</v>
      </c>
      <c r="D55" s="11">
        <v>23543</v>
      </c>
      <c r="E55" s="21">
        <v>51</v>
      </c>
      <c r="F55" s="10">
        <v>30042</v>
      </c>
      <c r="G55" s="21">
        <v>34</v>
      </c>
    </row>
    <row r="57" spans="1:7">
      <c r="B57" s="16" t="s">
        <v>131</v>
      </c>
      <c r="C57" s="22">
        <f>COUNTIF(C6:C55,"男")</f>
        <v>25</v>
      </c>
      <c r="E57" s="22"/>
    </row>
    <row r="58" spans="1:7">
      <c r="B58" s="16" t="s">
        <v>132</v>
      </c>
      <c r="C58" s="22">
        <f>COUNTIF(C6:C55,"女")</f>
        <v>25</v>
      </c>
      <c r="E58" s="22"/>
    </row>
  </sheetData>
  <mergeCells count="1">
    <mergeCell ref="E3:F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AVERAGE(1)</vt:lpstr>
      <vt:lpstr>AVERAGE(2)</vt:lpstr>
      <vt:lpstr>AVERAGEA</vt:lpstr>
      <vt:lpstr>AVERAGEIF</vt:lpstr>
      <vt:lpstr>AVERAGEIFS</vt:lpstr>
      <vt:lpstr>COUNT</vt:lpstr>
      <vt:lpstr>COUNTA</vt:lpstr>
      <vt:lpstr>COUNTBLANK</vt:lpstr>
      <vt:lpstr>COUNTIF</vt:lpstr>
      <vt:lpstr>COUNTIFS</vt:lpstr>
      <vt:lpstr>LARGE</vt:lpstr>
      <vt:lpstr>MAX</vt:lpstr>
      <vt:lpstr>MAXA</vt:lpstr>
      <vt:lpstr>MEDIAN</vt:lpstr>
      <vt:lpstr>MIN</vt:lpstr>
      <vt:lpstr>MINA</vt:lpstr>
      <vt:lpstr>RANK</vt:lpstr>
      <vt:lpstr>RANK.AVG</vt:lpstr>
      <vt:lpstr>RANK.EQ</vt:lpstr>
      <vt:lpstr>SMALL</vt:lpstr>
    </vt:vector>
  </TitlesOfParts>
  <Company>㈱建築資料研究社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佐藤　利昭</cp:lastModifiedBy>
  <dcterms:created xsi:type="dcterms:W3CDTF">2010-05-10T06:46:05Z</dcterms:created>
  <dcterms:modified xsi:type="dcterms:W3CDTF">2016-05-27T00:45:37Z</dcterms:modified>
</cp:coreProperties>
</file>