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20" windowHeight="9855"/>
  </bookViews>
  <sheets>
    <sheet name="DB" sheetId="1" r:id="rId1"/>
    <sheet name="EFFECT" sheetId="28" r:id="rId2"/>
    <sheet name="NPER" sheetId="29" r:id="rId3"/>
    <sheet name="PMP" sheetId="22" r:id="rId4"/>
    <sheet name="PV" sheetId="34" r:id="rId5"/>
    <sheet name="SLN" sheetId="2" r:id="rId6"/>
  </sheets>
  <calcPr calcId="145621"/>
</workbook>
</file>

<file path=xl/calcChain.xml><?xml version="1.0" encoding="utf-8"?>
<calcChain xmlns="http://schemas.openxmlformats.org/spreadsheetml/2006/main">
  <c r="A4" i="29" l="1"/>
  <c r="A4" i="22"/>
  <c r="B13" i="1"/>
  <c r="B12" i="1"/>
  <c r="B11" i="1"/>
  <c r="B10" i="1"/>
  <c r="B9" i="1"/>
  <c r="D4" i="2"/>
  <c r="A4" i="34"/>
  <c r="D4" i="34" s="1"/>
  <c r="D4" i="29" l="1"/>
  <c r="D4" i="22"/>
  <c r="C4" i="28"/>
  <c r="C9" i="1"/>
  <c r="C10" i="1" l="1"/>
  <c r="C11" i="1" s="1"/>
  <c r="C12" i="1" s="1"/>
  <c r="C13" i="1" s="1"/>
  <c r="B14" i="1" l="1"/>
  <c r="C14" i="1" s="1"/>
</calcChain>
</file>

<file path=xl/sharedStrings.xml><?xml version="1.0" encoding="utf-8"?>
<sst xmlns="http://schemas.openxmlformats.org/spreadsheetml/2006/main" count="43" uniqueCount="33">
  <si>
    <t>財務関数(結果)</t>
    <rPh sb="0" eb="2">
      <t>ザイム</t>
    </rPh>
    <rPh sb="5" eb="7">
      <t>ケッカ</t>
    </rPh>
    <phoneticPr fontId="1"/>
  </si>
  <si>
    <t>実質金利を求めるEFFECT関数</t>
  </si>
  <si>
    <t>一定利率のローンの支払回数を求めるNPER関数</t>
  </si>
  <si>
    <t>一定利率のローンの定期支払額を求めるPMP関数</t>
  </si>
  <si>
    <t>定額法による減価償却費を求めるSLN関数</t>
  </si>
  <si>
    <t>定率法による減価償却費を求めるDB関数</t>
    <rPh sb="0" eb="2">
      <t>テイリツ</t>
    </rPh>
    <phoneticPr fontId="1"/>
  </si>
  <si>
    <t>投資の現在価値を求めるPV関数</t>
  </si>
  <si>
    <t>取得価格</t>
    <rPh sb="0" eb="2">
      <t>シュトク</t>
    </rPh>
    <rPh sb="2" eb="4">
      <t>カカク</t>
    </rPh>
    <phoneticPr fontId="1"/>
  </si>
  <si>
    <t>機関</t>
    <rPh sb="0" eb="2">
      <t>キカン</t>
    </rPh>
    <phoneticPr fontId="1"/>
  </si>
  <si>
    <t>月</t>
    <rPh sb="0" eb="1">
      <t>ゲツ</t>
    </rPh>
    <phoneticPr fontId="1"/>
  </si>
  <si>
    <t>年数</t>
    <rPh sb="0" eb="2">
      <t>ネンスウ</t>
    </rPh>
    <phoneticPr fontId="1"/>
  </si>
  <si>
    <t>償却額</t>
    <rPh sb="0" eb="3">
      <t>ショウキャクガク</t>
    </rPh>
    <phoneticPr fontId="1"/>
  </si>
  <si>
    <t>残存価格</t>
    <rPh sb="0" eb="2">
      <t>ザンソン</t>
    </rPh>
    <rPh sb="2" eb="4">
      <t>カカク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</si>
  <si>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</si>
  <si>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</si>
  <si>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</si>
  <si>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</si>
  <si>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耐用年数</t>
    <rPh sb="0" eb="2">
      <t>タイヨウ</t>
    </rPh>
    <rPh sb="2" eb="4">
      <t>ネンスウ</t>
    </rPh>
    <phoneticPr fontId="1"/>
  </si>
  <si>
    <t>5年目</t>
    <rPh sb="1" eb="3">
      <t>ネンメ</t>
    </rPh>
    <phoneticPr fontId="1"/>
  </si>
  <si>
    <t>備考</t>
    <rPh sb="0" eb="2">
      <t>ビコウ</t>
    </rPh>
    <phoneticPr fontId="1"/>
  </si>
  <si>
    <t>4ヶ月分</t>
    <rPh sb="2" eb="3">
      <t>ゲツ</t>
    </rPh>
    <rPh sb="3" eb="4">
      <t>ブン</t>
    </rPh>
    <phoneticPr fontId="1"/>
  </si>
  <si>
    <t>8ヶ月分</t>
    <rPh sb="2" eb="3">
      <t>ゲツ</t>
    </rPh>
    <rPh sb="3" eb="4">
      <t>ブン</t>
    </rPh>
    <phoneticPr fontId="1"/>
  </si>
  <si>
    <t>調整額</t>
    <rPh sb="0" eb="2">
      <t>チョウセイ</t>
    </rPh>
    <rPh sb="2" eb="3">
      <t>ガク</t>
    </rPh>
    <phoneticPr fontId="1"/>
  </si>
  <si>
    <t>残存価格との差額</t>
    <rPh sb="0" eb="2">
      <t>ザンソン</t>
    </rPh>
    <rPh sb="2" eb="4">
      <t>カカク</t>
    </rPh>
    <rPh sb="6" eb="8">
      <t>サガク</t>
    </rPh>
    <phoneticPr fontId="1"/>
  </si>
  <si>
    <t>名目年利率</t>
    <rPh sb="0" eb="2">
      <t>メイモク</t>
    </rPh>
    <rPh sb="2" eb="5">
      <t>ネンリリツ</t>
    </rPh>
    <phoneticPr fontId="1"/>
  </si>
  <si>
    <t>複利計算回数</t>
    <rPh sb="0" eb="2">
      <t>フクリ</t>
    </rPh>
    <rPh sb="2" eb="4">
      <t>ケイサン</t>
    </rPh>
    <rPh sb="4" eb="6">
      <t>カイスウ</t>
    </rPh>
    <phoneticPr fontId="1"/>
  </si>
  <si>
    <t>実質年利率</t>
    <rPh sb="0" eb="2">
      <t>ジッシツ</t>
    </rPh>
    <rPh sb="2" eb="5">
      <t>ネンリリツ</t>
    </rPh>
    <phoneticPr fontId="1"/>
  </si>
  <si>
    <t>利率</t>
    <rPh sb="0" eb="2">
      <t>リリツ</t>
    </rPh>
    <phoneticPr fontId="1"/>
  </si>
  <si>
    <t>定期支払額</t>
    <rPh sb="0" eb="2">
      <t>テイキ</t>
    </rPh>
    <rPh sb="2" eb="4">
      <t>シハライ</t>
    </rPh>
    <rPh sb="4" eb="5">
      <t>ガク</t>
    </rPh>
    <phoneticPr fontId="1"/>
  </si>
  <si>
    <t>現在価値</t>
    <rPh sb="0" eb="2">
      <t>ゲンザイ</t>
    </rPh>
    <rPh sb="2" eb="4">
      <t>カチ</t>
    </rPh>
    <phoneticPr fontId="1"/>
  </si>
  <si>
    <t>支払回数</t>
    <rPh sb="0" eb="2">
      <t>シハライ</t>
    </rPh>
    <rPh sb="2" eb="4">
      <t>カイスウ</t>
    </rPh>
    <phoneticPr fontId="1"/>
  </si>
  <si>
    <t>支払額</t>
    <rPh sb="0" eb="2">
      <t>シハライ</t>
    </rPh>
    <rPh sb="2" eb="3">
      <t>ガク</t>
    </rPh>
    <phoneticPr fontId="1"/>
  </si>
  <si>
    <t>減価償却額</t>
    <rPh sb="0" eb="2">
      <t>ゲンカ</t>
    </rPh>
    <rPh sb="2" eb="5">
      <t>ショウキャクガク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</si>
</sst>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_ "/>
    <numFmt numFmtId="177" formatCode="0.00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/>
  </sheetViews>
  <sheetFormatPr defaultRowHeight="13.5" x14ac:dyDescent="0.15"/>
  <cols>
    <col min="1" max="2" width="10.625" customWidth="1"/>
    <col min="3" max="3" width="9" customWidth="1"/>
    <col min="4" max="4" width="16.625" customWidth="1"/>
  </cols>
  <sheetData>
    <row r="1" spans="1:4" x14ac:dyDescent="0.15">
      <c r="A1" t="s">
        <v>0</v>
      </c>
    </row>
    <row r="3" spans="1:4" x14ac:dyDescent="0.15">
      <c r="A3" t="s">
        <v>5</v>
      </c>
    </row>
    <row r="5" spans="1:4" x14ac:dyDescent="0.15">
      <c r="A5" s="4" t="s">
        <v>7</v>
      </c>
      <c r="B5" s="4" t="s">
        <v>12</v>
      </c>
      <c r="C5" s="4" t="s">
        <v>17</v>
      </c>
      <c r="D5" s="4" t="s">
        <v>9</v>
      </c>
    </row>
    <row r="6" spans="1:4" x14ac:dyDescent="0.15">
      <c r="A6" s="6">
        <v>250000</v>
      </c>
      <c r="B6" s="6">
        <v>25000</v>
      </c>
      <c r="C6" s="1">
        <v>4</v>
      </c>
      <c r="D6" s="1">
        <v>8</v>
      </c>
    </row>
    <row r="8" spans="1:4" x14ac:dyDescent="0.15">
      <c r="A8" s="4" t="s">
        <v>10</v>
      </c>
      <c r="B8" s="4" t="s">
        <v>11</v>
      </c>
      <c r="C8" s="4" t="s">
        <v>12</v>
      </c>
      <c r="D8" s="4" t="s">
        <v>19</v>
      </c>
    </row>
    <row r="9" spans="1:4" x14ac:dyDescent="0.15">
      <c r="A9" s="1" t="s">
        <v>13</v>
      </c>
      <c r="B9" s="5">
        <f>DB($A$6,$B$6,$C$6,1,$D$6)</f>
        <v>73000</v>
      </c>
      <c r="C9" s="5">
        <f>A6-B9</f>
        <v>177000</v>
      </c>
      <c r="D9" s="1" t="s">
        <v>21</v>
      </c>
    </row>
    <row r="10" spans="1:4" x14ac:dyDescent="0.15">
      <c r="A10" s="1" t="s">
        <v>14</v>
      </c>
      <c r="B10" s="5">
        <f>DB($A$6,$B$6,$C$6,2,$D$6)</f>
        <v>77526</v>
      </c>
      <c r="C10" s="5">
        <f>C9-B10</f>
        <v>99474</v>
      </c>
      <c r="D10" s="1"/>
    </row>
    <row r="11" spans="1:4" x14ac:dyDescent="0.15">
      <c r="A11" s="1" t="s">
        <v>15</v>
      </c>
      <c r="B11" s="5">
        <f>DB($A$6,$B$6,$C$6,3,$D$6)</f>
        <v>43569.612000000001</v>
      </c>
      <c r="C11" s="5">
        <f t="shared" ref="C11:C13" si="0">C10-B11</f>
        <v>55904.387999999999</v>
      </c>
      <c r="D11" s="1"/>
    </row>
    <row r="12" spans="1:4" x14ac:dyDescent="0.15">
      <c r="A12" s="1" t="s">
        <v>16</v>
      </c>
      <c r="B12" s="5">
        <f>DB($A$6,$B$6,$C$6,4,$D$6)</f>
        <v>24486.121943999999</v>
      </c>
      <c r="C12" s="5">
        <f t="shared" si="0"/>
        <v>31418.266056</v>
      </c>
      <c r="D12" s="1"/>
    </row>
    <row r="13" spans="1:4" x14ac:dyDescent="0.15">
      <c r="A13" s="1" t="s">
        <v>18</v>
      </c>
      <c r="B13" s="5">
        <f>DB($A$6,$B$6,$C$6,5,$D$6)</f>
        <v>4587.0668441759999</v>
      </c>
      <c r="C13" s="5">
        <f t="shared" si="0"/>
        <v>26831.199211824001</v>
      </c>
      <c r="D13" s="1" t="s">
        <v>20</v>
      </c>
    </row>
    <row r="14" spans="1:4" x14ac:dyDescent="0.15">
      <c r="A14" s="1" t="s">
        <v>22</v>
      </c>
      <c r="B14" s="5">
        <f>C13-B6</f>
        <v>1831.1992118240014</v>
      </c>
      <c r="C14" s="5">
        <f>C13-B14</f>
        <v>25000</v>
      </c>
      <c r="D14" s="1" t="s">
        <v>23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/>
  </sheetViews>
  <sheetFormatPr defaultRowHeight="13.5" x14ac:dyDescent="0.15"/>
  <cols>
    <col min="1" max="1" width="11" customWidth="1"/>
    <col min="2" max="2" width="13" customWidth="1"/>
    <col min="3" max="3" width="13" bestFit="1" customWidth="1"/>
  </cols>
  <sheetData>
    <row r="1" spans="1:3" x14ac:dyDescent="0.15">
      <c r="A1" t="s">
        <v>1</v>
      </c>
    </row>
    <row r="3" spans="1:3" x14ac:dyDescent="0.15">
      <c r="A3" s="3" t="s">
        <v>24</v>
      </c>
      <c r="B3" s="3" t="s">
        <v>25</v>
      </c>
      <c r="C3" s="4" t="s">
        <v>26</v>
      </c>
    </row>
    <row r="4" spans="1:3" x14ac:dyDescent="0.15">
      <c r="A4" s="8">
        <v>3.2210000000000003E-2</v>
      </c>
      <c r="B4" s="1">
        <v>4</v>
      </c>
      <c r="C4" s="8">
        <f>EFFECT(A4,B4)</f>
        <v>3.2601149327261769E-2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3.5" x14ac:dyDescent="0.15"/>
  <cols>
    <col min="1" max="1" width="6.875" customWidth="1"/>
    <col min="2" max="3" width="11" customWidth="1"/>
  </cols>
  <sheetData>
    <row r="1" spans="1:4" x14ac:dyDescent="0.15">
      <c r="A1" t="s">
        <v>2</v>
      </c>
    </row>
    <row r="3" spans="1:4" x14ac:dyDescent="0.15">
      <c r="A3" s="4" t="s">
        <v>27</v>
      </c>
      <c r="B3" s="2" t="s">
        <v>28</v>
      </c>
      <c r="C3" s="4" t="s">
        <v>29</v>
      </c>
      <c r="D3" s="4" t="s">
        <v>30</v>
      </c>
    </row>
    <row r="4" spans="1:4" x14ac:dyDescent="0.15">
      <c r="A4" s="9">
        <f>3.212%/12</f>
        <v>2.676666666666667E-3</v>
      </c>
      <c r="B4" s="6">
        <v>-70000</v>
      </c>
      <c r="C4" s="6">
        <v>2000000</v>
      </c>
      <c r="D4" s="7">
        <f>NPER(A4,B4,C4)</f>
        <v>29.762811878576823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3.5" x14ac:dyDescent="0.15"/>
  <cols>
    <col min="1" max="1" width="6.875" customWidth="1"/>
    <col min="2" max="2" width="5.25" customWidth="1"/>
    <col min="3" max="3" width="11" bestFit="1" customWidth="1"/>
    <col min="4" max="4" width="10" customWidth="1"/>
  </cols>
  <sheetData>
    <row r="1" spans="1:4" x14ac:dyDescent="0.15">
      <c r="A1" t="s">
        <v>3</v>
      </c>
    </row>
    <row r="3" spans="1:4" x14ac:dyDescent="0.15">
      <c r="A3" s="4" t="s">
        <v>27</v>
      </c>
      <c r="B3" s="4" t="s">
        <v>8</v>
      </c>
      <c r="C3" s="4" t="s">
        <v>29</v>
      </c>
      <c r="D3" s="4" t="s">
        <v>31</v>
      </c>
    </row>
    <row r="4" spans="1:4" x14ac:dyDescent="0.15">
      <c r="A4" s="9">
        <f>3.212%/12</f>
        <v>2.676666666666667E-3</v>
      </c>
      <c r="B4" s="7">
        <v>72</v>
      </c>
      <c r="C4" s="6">
        <v>2000000</v>
      </c>
      <c r="D4" s="5">
        <f>PMT(A4,B4,C4,0)</f>
        <v>-30577.410523646682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3.5" x14ac:dyDescent="0.15"/>
  <cols>
    <col min="1" max="1" width="6.875" customWidth="1"/>
    <col min="2" max="2" width="5.25" customWidth="1"/>
    <col min="3" max="3" width="9.875" bestFit="1" customWidth="1"/>
    <col min="4" max="4" width="11.5" bestFit="1" customWidth="1"/>
  </cols>
  <sheetData>
    <row r="1" spans="1:4" x14ac:dyDescent="0.15">
      <c r="A1" t="s">
        <v>6</v>
      </c>
    </row>
    <row r="3" spans="1:4" x14ac:dyDescent="0.15">
      <c r="A3" s="4" t="s">
        <v>27</v>
      </c>
      <c r="B3" s="4" t="s">
        <v>8</v>
      </c>
      <c r="C3" s="4" t="s">
        <v>28</v>
      </c>
      <c r="D3" s="4" t="s">
        <v>29</v>
      </c>
    </row>
    <row r="4" spans="1:4" x14ac:dyDescent="0.15">
      <c r="A4" s="9">
        <f>3.212%/12</f>
        <v>2.676666666666667E-3</v>
      </c>
      <c r="B4" s="7">
        <v>72</v>
      </c>
      <c r="C4" s="6">
        <v>-70000</v>
      </c>
      <c r="D4" s="5">
        <f>PV(A4,B4,C4)</f>
        <v>4578543.362647756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3.5" x14ac:dyDescent="0.15"/>
  <cols>
    <col min="1" max="3" width="9" customWidth="1"/>
    <col min="4" max="4" width="11" customWidth="1"/>
  </cols>
  <sheetData>
    <row r="1" spans="1:4" x14ac:dyDescent="0.15">
      <c r="A1" t="s">
        <v>4</v>
      </c>
    </row>
    <row r="3" spans="1:4" x14ac:dyDescent="0.15">
      <c r="A3" s="4" t="s">
        <v>7</v>
      </c>
      <c r="B3" s="4" t="s">
        <v>12</v>
      </c>
      <c r="C3" s="4" t="s">
        <v>17</v>
      </c>
      <c r="D3" s="4" t="s">
        <v>32</v>
      </c>
    </row>
    <row r="4" spans="1:4" x14ac:dyDescent="0.15">
      <c r="A4" s="6">
        <v>250000</v>
      </c>
      <c r="B4" s="6">
        <v>25000</v>
      </c>
      <c r="C4" s="1">
        <v>4</v>
      </c>
      <c r="D4" s="5">
        <f>SLN(A4,B4,C4)</f>
        <v>56250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DB</vt:lpstr>
      <vt:lpstr>EFFECT</vt:lpstr>
      <vt:lpstr>NPER</vt:lpstr>
      <vt:lpstr>PMP</vt:lpstr>
      <vt:lpstr>PV</vt:lpstr>
      <vt:lpstr>SLN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Officeキー操作マニュアル制作チーム</dc:creator>
  <cp:lastModifiedBy>kitagami</cp:lastModifiedBy>
  <dcterms:created xsi:type="dcterms:W3CDTF">2011-10-06T07:17:14Z</dcterms:created>
  <dcterms:modified xsi:type="dcterms:W3CDTF">2012-07-30T09:35:42Z</dcterms:modified>
</cp:coreProperties>
</file>